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0. BAD Tres Urgent\Tamim\PPM coyah à transmettre\"/>
    </mc:Choice>
  </mc:AlternateContent>
  <xr:revisionPtr revIDLastSave="0" documentId="13_ncr:1_{CAE2E678-83D3-42E1-9291-3D4B8147082D}" xr6:coauthVersionLast="36" xr6:coauthVersionMax="47" xr10:uidLastSave="{00000000-0000-0000-0000-000000000000}"/>
  <bookViews>
    <workbookView xWindow="-108" yWindow="-108" windowWidth="23256" windowHeight="12456" activeTab="1" xr2:uid="{00000000-000D-0000-FFFF-FFFF00000000}"/>
  </bookViews>
  <sheets>
    <sheet name="Biens &amp; Travaux" sheetId="1" r:id="rId1"/>
    <sheet name="Services de consultants"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Print_Area" localSheetId="0">'Biens &amp; Travaux'!$A$1:$M$37</definedName>
    <definedName name="_xlnm.Print_Area" localSheetId="1">'Services de consultants'!$A$1:$M$54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3" i="2" l="1"/>
  <c r="L42" i="2"/>
  <c r="L41" i="2"/>
  <c r="J43" i="2"/>
  <c r="J42" i="2"/>
  <c r="J41" i="2"/>
  <c r="H43" i="2"/>
  <c r="I43" i="2"/>
  <c r="I42" i="2"/>
  <c r="I41" i="2"/>
  <c r="L39" i="2"/>
  <c r="J39" i="2"/>
  <c r="I39" i="2"/>
  <c r="L38" i="2"/>
  <c r="J38" i="2"/>
  <c r="I38" i="2"/>
  <c r="H38" i="2"/>
  <c r="L24" i="2"/>
  <c r="J24" i="2"/>
  <c r="I24" i="2"/>
  <c r="L18" i="2"/>
  <c r="J19" i="2"/>
  <c r="J18" i="2"/>
  <c r="I18" i="2"/>
  <c r="L22" i="1"/>
  <c r="J22" i="1"/>
  <c r="I22" i="1"/>
  <c r="L21" i="1"/>
  <c r="J21" i="1"/>
  <c r="I21" i="1"/>
  <c r="H21" i="1"/>
  <c r="L16" i="1"/>
  <c r="J16" i="1"/>
  <c r="I16" i="1"/>
  <c r="H16" i="1"/>
  <c r="L31" i="2"/>
  <c r="L30" i="2"/>
  <c r="L29" i="2"/>
  <c r="L28" i="2"/>
  <c r="J31" i="2"/>
  <c r="J30" i="2"/>
  <c r="J29" i="2"/>
  <c r="J28" i="2"/>
  <c r="I31" i="2"/>
  <c r="I30" i="2"/>
  <c r="I29" i="2"/>
  <c r="I28" i="2"/>
  <c r="H31" i="2"/>
  <c r="H30" i="2"/>
  <c r="H29" i="2"/>
  <c r="H28" i="2"/>
  <c r="L19" i="2"/>
  <c r="I19" i="2"/>
  <c r="H18" i="2"/>
  <c r="L17" i="2"/>
  <c r="J17" i="2"/>
  <c r="I17" i="2"/>
  <c r="H17" i="2"/>
  <c r="L16" i="2"/>
  <c r="J16" i="2"/>
  <c r="I16" i="2"/>
  <c r="H16" i="2"/>
  <c r="L27" i="2"/>
  <c r="J27" i="2"/>
  <c r="H39" i="2"/>
  <c r="L21" i="2"/>
  <c r="L33" i="2"/>
  <c r="L20" i="1"/>
  <c r="K20" i="1"/>
  <c r="J20" i="1"/>
  <c r="I20" i="1"/>
  <c r="H20" i="1"/>
  <c r="H41" i="2"/>
  <c r="L40" i="2"/>
  <c r="J40" i="2"/>
  <c r="I40" i="2"/>
  <c r="H40" i="2"/>
  <c r="J37" i="2"/>
  <c r="I37" i="2"/>
  <c r="H37" i="2"/>
  <c r="J36" i="2"/>
  <c r="I36" i="2"/>
  <c r="H36" i="2"/>
  <c r="J35" i="2"/>
  <c r="I35" i="2"/>
  <c r="H35" i="2"/>
  <c r="J34" i="2"/>
  <c r="I34" i="2"/>
  <c r="H34" i="2"/>
  <c r="J33" i="2"/>
  <c r="I33" i="2"/>
  <c r="H33" i="2"/>
  <c r="J32" i="2"/>
  <c r="I32" i="2"/>
  <c r="H32" i="2"/>
  <c r="L23" i="2"/>
  <c r="K23" i="2"/>
  <c r="J23" i="2"/>
  <c r="I23" i="2"/>
  <c r="H23" i="2"/>
  <c r="H19" i="2"/>
  <c r="K15" i="2"/>
  <c r="E23" i="1"/>
  <c r="L19" i="1" l="1"/>
  <c r="J19" i="1"/>
  <c r="J18" i="1"/>
  <c r="I19" i="1"/>
  <c r="I18" i="1"/>
  <c r="H19" i="1"/>
  <c r="H18" i="1"/>
  <c r="L17" i="1"/>
  <c r="L18" i="1"/>
  <c r="K18" i="1"/>
  <c r="K17" i="1"/>
  <c r="J17" i="1"/>
  <c r="I17" i="1"/>
  <c r="H17" i="1"/>
  <c r="L15" i="1"/>
  <c r="L14" i="1"/>
  <c r="K15" i="1"/>
  <c r="K14" i="1"/>
  <c r="J15" i="1"/>
  <c r="J14" i="1"/>
  <c r="I15" i="1"/>
  <c r="I14" i="1"/>
  <c r="H15" i="1"/>
  <c r="H14" i="1"/>
  <c r="E44" i="2"/>
  <c r="K27" i="2"/>
  <c r="L22" i="2"/>
  <c r="J26" i="2"/>
  <c r="J25" i="2"/>
  <c r="J22" i="2"/>
  <c r="I22" i="2"/>
  <c r="H22" i="2"/>
  <c r="J21" i="2"/>
  <c r="I21" i="2"/>
  <c r="H21" i="2"/>
  <c r="K20" i="2"/>
  <c r="J20" i="2"/>
  <c r="I20" i="2"/>
  <c r="H20" i="2"/>
  <c r="L15" i="2"/>
  <c r="J15" i="2"/>
  <c r="I15" i="2"/>
  <c r="H15" i="2"/>
</calcChain>
</file>

<file path=xl/sharedStrings.xml><?xml version="1.0" encoding="utf-8"?>
<sst xmlns="http://schemas.openxmlformats.org/spreadsheetml/2006/main" count="303" uniqueCount="122">
  <si>
    <t>Pays / Organe d'Exécution :</t>
  </si>
  <si>
    <t>La République de Guinée /Unité de Gestion des projets BAD</t>
  </si>
  <si>
    <t>Nom du Projet/Programme :</t>
  </si>
  <si>
    <t>Numéro du Prêt/Don :</t>
  </si>
  <si>
    <t>Système de passation de marchés*</t>
  </si>
  <si>
    <t xml:space="preserve">Numéro du Package </t>
  </si>
  <si>
    <t>Description du Package</t>
  </si>
  <si>
    <t>Catégorie  ̃</t>
  </si>
  <si>
    <t>Coût Estimatif (UC)**</t>
  </si>
  <si>
    <t>Mode de Passation de Marchés</t>
  </si>
  <si>
    <t>Contrôle et Audit - Examen de la Banque (Préalable /à Postériori)***</t>
  </si>
  <si>
    <t>Date de publication de l'AAO</t>
  </si>
  <si>
    <t xml:space="preserve">Date de clôture/Date d'ouverture des offres ou propositions </t>
  </si>
  <si>
    <t>Date d'attribution du contrat</t>
  </si>
  <si>
    <t xml:space="preserve">Date d'achèvement du contrat </t>
  </si>
  <si>
    <t>Commentaires pour l'exécution du contrat</t>
  </si>
  <si>
    <t>Coût Total</t>
  </si>
  <si>
    <t>*</t>
  </si>
  <si>
    <t>Insérer le système ou le régime de passation de marché utilisé pour la transaction de passation de marché dans le cadre du projet (PMPs du SPME, de la Banque ou de Tierce Partie)</t>
  </si>
  <si>
    <t xml:space="preserve">  ̃</t>
  </si>
  <si>
    <t>Indiquer les Biens, les Travaux, les Services autres que les Services de Consultant, les Services de Consultants</t>
  </si>
  <si>
    <t>**</t>
  </si>
  <si>
    <t>***</t>
  </si>
  <si>
    <t>Indiquer la modalité de contrôle - Audit des acquisitions dans le cadre du SPME / Examen préalable / Examen a posteriori</t>
  </si>
  <si>
    <t>*+</t>
  </si>
  <si>
    <t xml:space="preserve">Indiquer la monnaie du contrat </t>
  </si>
  <si>
    <t xml:space="preserve">Préalable </t>
  </si>
  <si>
    <t>AOO</t>
  </si>
  <si>
    <t>Service</t>
  </si>
  <si>
    <t>Préalable</t>
  </si>
  <si>
    <t>SBQC</t>
  </si>
  <si>
    <t>SMC</t>
  </si>
  <si>
    <t>cadre de passation des marchés pour les opérations financées par le Groupe de la Banque édition octobre 2015 et aux dispositions énoncées dans l'accord de financement</t>
  </si>
  <si>
    <t>Projet de reconstruction de la route Coyah-farmoréah frontière Sierra Léone</t>
  </si>
  <si>
    <t>Sensibilisation des usagers de la route et formation des agents publics des frontières aux mesures de facilitation de transport routier inter-Etats et la lutte contre la surcharge</t>
  </si>
  <si>
    <t>Elaboration et mise en œuvre d'un plan de communication et  de visibilité</t>
  </si>
  <si>
    <t>CI</t>
  </si>
  <si>
    <t>Procédure de passation en cours</t>
  </si>
  <si>
    <t>Identification SAP Projet/Programme #:</t>
  </si>
  <si>
    <t>Agence d'Exécution :</t>
  </si>
  <si>
    <t>Date de publication de l'Avis Général de Passation de Marchés (AGPM) :</t>
  </si>
  <si>
    <t>Action Anticipée d'Acquisitions:</t>
  </si>
  <si>
    <t>Date d'approbation du Plan de Passation de Marchés (PPM) :</t>
  </si>
  <si>
    <t>Période Couverte par ce PPM :</t>
  </si>
  <si>
    <t>P-ZI-DB0-160</t>
  </si>
  <si>
    <t>Sans Objet</t>
  </si>
  <si>
    <t>PLAN DE PASSATION DE MARCHÉS - VERSION SIMPLIFIÉE</t>
  </si>
  <si>
    <t>Montant du contrat (USD) *+</t>
  </si>
  <si>
    <t>Recrutement d'un expert en passation des marchés</t>
  </si>
  <si>
    <t>27 500 000 GNF</t>
  </si>
  <si>
    <t>Audit  comptable et financier exercices 2025, 2026 et l'audit de clôture</t>
  </si>
  <si>
    <t>Projet de reconstruction de la route Coyah-Farmoréah- Frontière Sierra Léone</t>
  </si>
  <si>
    <t xml:space="preserve">             N° Prêt FAD : 2100 150 038 293   N° Don FAD : 2100 155 035 816   Don (AfIF): 5110 155 000 257 </t>
  </si>
  <si>
    <t>Unité de Gestion des projets BAD de l'Agence de Gestion de Route (AGEROUTE) du Ministère des Infrastructures et des travaux Publics</t>
  </si>
  <si>
    <t>ED</t>
  </si>
  <si>
    <t>N/A</t>
  </si>
  <si>
    <t>Marché exécuté</t>
  </si>
  <si>
    <t>Contrôle et Surveillance des travaux et Etudes d'ouvrages d'ar</t>
  </si>
  <si>
    <t>Cabinet de recrutement du personnel de l'UGP (recrutement des experts de la nouvelle UGP)</t>
  </si>
  <si>
    <t>Audit technique et de sécurité routière</t>
  </si>
  <si>
    <t>Contrat en cours d'exécution</t>
  </si>
  <si>
    <t>Audit  comptable et financier exercices 2022, 2023, 2024 et l'audit de clôture</t>
  </si>
  <si>
    <t>Recrutement d'une firme pour l' élaboration de Manuel de procedures pour l'UGP-BAD</t>
  </si>
  <si>
    <t>Suivi de la mise en œuvre du PGES avec le Bureau Guinéen d'Etudes d'Evaluation Environnementale (BGEEE)</t>
  </si>
  <si>
    <t>Suivi-évaluation des impacts du projet avec l’Institut Nationale des Statistiques de la Guinée (INS)</t>
  </si>
  <si>
    <t>NA</t>
  </si>
  <si>
    <t>7 800 000 CFA</t>
  </si>
  <si>
    <t>320 000 000 GNF</t>
  </si>
  <si>
    <t>1 975 956 000 GNF</t>
  </si>
  <si>
    <t xml:space="preserve">Appui à l'accès aux services énergétiques; foyers améliorés, renforcement des capacités d'organisation féminines; sensibilisation à la gestion durable de l'environnement et à la prévention des maladies à potentiel épidémiques avec le PNUD-Guinée </t>
  </si>
  <si>
    <t>348 212 000  GNF</t>
  </si>
  <si>
    <t xml:space="preserve">Audit de conformité environnemental et social exercice 2020 - 2021 </t>
  </si>
  <si>
    <t>Recrutement de deux (2) spécialistes en sauvegarde social</t>
  </si>
  <si>
    <t>Recrutement d'un spécialiste en sauvegarde environnementale</t>
  </si>
  <si>
    <t>Recrutement de deux (2) comptables</t>
  </si>
  <si>
    <t>Recrutement de deux (2) assistants en passation des marchés</t>
  </si>
  <si>
    <t>61 200 Euros</t>
  </si>
  <si>
    <t xml:space="preserve"> 27 500 000 GNF</t>
  </si>
  <si>
    <t>27 500 000 GNF pour chacun</t>
  </si>
  <si>
    <t>15 000 000 GNF pour chacun</t>
  </si>
  <si>
    <t>contrat signé et en cours d'exécution</t>
  </si>
  <si>
    <t>Reconstruction Tronçon Coyah - PK 35,40 au Pont rivière Koulété (lot 1) y compris 2 ponts</t>
  </si>
  <si>
    <t>Travaux</t>
  </si>
  <si>
    <t>Reconstruction Tronçon PK 35+400 au Pont rivière Koulété - Farmoréah PK75+000) (lot 2)</t>
  </si>
  <si>
    <t>AOI</t>
  </si>
  <si>
    <t>Contrat éxécuté</t>
  </si>
  <si>
    <t>Equipements informatiques pour la Douane (Acquisition d'ordinateurs, imprimantes, d'équipements réseau, meubles )</t>
  </si>
  <si>
    <t>Bien</t>
  </si>
  <si>
    <t>pèses essieux</t>
  </si>
  <si>
    <t>198 920 Euros</t>
  </si>
  <si>
    <t>Mobilier de bureau, logiciel comptable multiprojets et photocopieurs pour l'O.E</t>
  </si>
  <si>
    <t>CF</t>
  </si>
  <si>
    <t>Contrat exécuté</t>
  </si>
  <si>
    <t>Recrutement d'un Responsable Administratif et Financier</t>
  </si>
  <si>
    <t xml:space="preserve">Audit des deux (2) reseaux informatiques et l'élaboration d'un cahier de charge en vue de l'interconnexion des système informatiques des douanes de la guinée et de la Sierra Leone </t>
  </si>
  <si>
    <t>Audit de conformité environnemental et social pour 2026</t>
  </si>
  <si>
    <t>Acitivté en cours de passation</t>
  </si>
  <si>
    <t>22 500 000 FCFA</t>
  </si>
  <si>
    <t>Etudes techniques routières de 2 268 km</t>
  </si>
  <si>
    <t>Etudes d'auscultation technique de la chaussée de la RN4 (Coyah-Farmoreah-Frontière Sierra Léone)</t>
  </si>
  <si>
    <t>Service de consultant pour la revision du manuel de procédures administratives, comptables et financières du Projet</t>
  </si>
  <si>
    <t xml:space="preserve">Contrôle et Surveillance des 
travaux connexes </t>
  </si>
  <si>
    <t>Elaboration de Notices d’Impacts Environnementales et Sociales (NIES) pour la réhabilitation des infrastructure</t>
  </si>
  <si>
    <t>SQC</t>
  </si>
  <si>
    <t xml:space="preserve">Service de consultant pour la mise en place d’un système de contrôle interne de l’AGEROUTE </t>
  </si>
  <si>
    <t>Postériori</t>
  </si>
  <si>
    <t>Prestations pour la réalisation du Plan d'action de Biodiversité de la route Labé-Mali)</t>
  </si>
  <si>
    <t xml:space="preserve">Recrutement pour le remplacement d'un spécialiste en sauvegarde social </t>
  </si>
  <si>
    <t>Réhabilitation des infrastructures socioéducatives (trois (3) salle de classe, clôture de de la cours et un hangar de l'école primaire de DOUMBOUYAH, point d'eau et Clôture du stade du Football de Lefouré Dakah)</t>
  </si>
  <si>
    <t>Appui à la sécurité routière (Ambulance)</t>
  </si>
  <si>
    <t>Acquisition du module complementaire du logiciel comptale TOM2PRO</t>
  </si>
  <si>
    <r>
      <t xml:space="preserve">Coût total du Package, du lot ou de la transaction de passation de marché en UC figurant dans le REP : </t>
    </r>
    <r>
      <rPr>
        <b/>
        <sz val="12"/>
        <color theme="1"/>
        <rFont val="Times New Roman"/>
        <family val="1"/>
      </rPr>
      <t>54 696 212</t>
    </r>
  </si>
  <si>
    <t>632 200 000  GNF</t>
  </si>
  <si>
    <t>Acquisition de trois (3) Véhicules pour 
l'O.E (2 Stations 
Wagons et 1 
Station Wagon 
pour le DNRN) ; Acquisition d'une nouvelle Ambulance pour l'Hôpital de Coyah  et Acquisition, installation, mise en service et formation des Utilisateurs de Six (06) pèses essieux mobiles</t>
  </si>
  <si>
    <t>Recrutement d'un Coordonnateur</t>
  </si>
  <si>
    <r>
      <t>Coût total du Package, du lot ou de la transaction de passation de marché en UC figurant dans le REP:</t>
    </r>
    <r>
      <rPr>
        <b/>
        <sz val="12"/>
        <color theme="1"/>
        <rFont val="Times New Roman"/>
        <family val="1"/>
      </rPr>
      <t xml:space="preserve"> 12 562 541</t>
    </r>
  </si>
  <si>
    <t>23/09/2026 au 22/03/2028</t>
  </si>
  <si>
    <t>Conakry, le 26 Septembre 2026</t>
  </si>
  <si>
    <t>Coordonnateur Adjoint (UGP-BAD)</t>
  </si>
  <si>
    <t>Barrè GOEPOGUI</t>
  </si>
  <si>
    <t>Le Coordonnateur Adjoint de l'UGP-BAD</t>
  </si>
  <si>
    <t>SBQ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</si>
</sst>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F_G_-;\-* #,##0\ _F_G_-;_-* &quot;-&quot;\ _F_G_-;_-@_-"/>
    <numFmt numFmtId="165" formatCode="#,##0.0"/>
  </numFmts>
  <fonts count="19">
    <font>
      <sz val="11"/>
      <color theme="1"/>
      <name val="Calibri"/>
      <charset val="134"/>
      <scheme val="minor"/>
    </font>
    <font>
      <sz val="11"/>
      <color theme="1"/>
      <name val="Calibri"/>
      <family val="2"/>
      <scheme val="minor"/>
    </font>
    <font>
      <sz val="11"/>
      <color theme="1"/>
      <name val="Arial Narrow"/>
      <family val="2"/>
    </font>
    <font>
      <b/>
      <sz val="10"/>
      <color theme="1"/>
      <name val="Arial Narrow"/>
      <family val="2"/>
    </font>
    <font>
      <sz val="11"/>
      <color theme="1"/>
      <name val="Calibri"/>
      <family val="2"/>
      <scheme val="minor"/>
    </font>
    <font>
      <b/>
      <u/>
      <sz val="12"/>
      <color theme="1"/>
      <name val="Calibri"/>
      <family val="2"/>
      <scheme val="minor"/>
    </font>
    <font>
      <sz val="10"/>
      <color theme="1"/>
      <name val="Times New Roman"/>
      <family val="1"/>
    </font>
    <font>
      <sz val="11"/>
      <color theme="1"/>
      <name val="Times New Roman"/>
      <family val="1"/>
    </font>
    <font>
      <b/>
      <sz val="12"/>
      <color rgb="FF000000"/>
      <name val="Times New Roman"/>
      <family val="1"/>
    </font>
    <font>
      <sz val="12"/>
      <color theme="1"/>
      <name val="Times New Roman"/>
      <family val="1"/>
    </font>
    <font>
      <sz val="12"/>
      <name val="Times New Roman"/>
      <family val="1"/>
    </font>
    <font>
      <sz val="12"/>
      <color rgb="FF000000"/>
      <name val="Times New Roman"/>
      <family val="1"/>
    </font>
    <font>
      <b/>
      <sz val="14"/>
      <color theme="1"/>
      <name val="Times New Roman"/>
      <family val="1"/>
    </font>
    <font>
      <b/>
      <sz val="10"/>
      <color theme="1"/>
      <name val="Times New Roman"/>
      <family val="1"/>
    </font>
    <font>
      <b/>
      <sz val="11"/>
      <color rgb="FF000000"/>
      <name val="Times New Roman"/>
      <family val="1"/>
    </font>
    <font>
      <b/>
      <u/>
      <sz val="11"/>
      <color theme="1"/>
      <name val="Times New Roman"/>
      <family val="1"/>
    </font>
    <font>
      <b/>
      <u/>
      <sz val="12"/>
      <color theme="1"/>
      <name val="Times New Roman"/>
      <family val="1"/>
    </font>
    <font>
      <b/>
      <sz val="12"/>
      <color theme="1"/>
      <name val="Times New Roman"/>
      <family val="1"/>
    </font>
    <font>
      <b/>
      <sz val="12"/>
      <name val="Times New Roman"/>
      <family val="1"/>
    </font>
  </fonts>
  <fills count="6">
    <fill>
      <patternFill patternType="none"/>
    </fill>
    <fill>
      <patternFill patternType="gray125"/>
    </fill>
    <fill>
      <patternFill patternType="solid">
        <fgColor rgb="FFFFCC29"/>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164" fontId="4" fillId="0" borderId="0" applyFont="0" applyFill="0" applyBorder="0" applyAlignment="0" applyProtection="0"/>
  </cellStyleXfs>
  <cellXfs count="115">
    <xf numFmtId="0" fontId="0" fillId="0" borderId="0" xfId="0"/>
    <xf numFmtId="0" fontId="3" fillId="0" borderId="0" xfId="0" applyFont="1" applyAlignment="1">
      <alignment vertical="center" wrapText="1"/>
    </xf>
    <xf numFmtId="0" fontId="2" fillId="0" borderId="0" xfId="0" applyFont="1" applyAlignment="1">
      <alignment wrapText="1"/>
    </xf>
    <xf numFmtId="0" fontId="3" fillId="0" borderId="0" xfId="0" applyFont="1" applyAlignment="1">
      <alignment horizontal="center" vertical="center" wrapText="1"/>
    </xf>
    <xf numFmtId="0" fontId="0" fillId="0" borderId="0" xfId="0" applyAlignment="1">
      <alignment horizontal="center"/>
    </xf>
    <xf numFmtId="164" fontId="2" fillId="0" borderId="0" xfId="1" applyFont="1" applyAlignment="1">
      <alignment wrapText="1"/>
    </xf>
    <xf numFmtId="164" fontId="0" fillId="0" borderId="0" xfId="1" applyFont="1"/>
    <xf numFmtId="0" fontId="0" fillId="5" borderId="0" xfId="0" applyFill="1"/>
    <xf numFmtId="0" fontId="0" fillId="4" borderId="0" xfId="0" applyFill="1"/>
    <xf numFmtId="0" fontId="6" fillId="0" borderId="0" xfId="0" applyFont="1" applyAlignment="1">
      <alignment horizontal="center" vertical="center" wrapText="1"/>
    </xf>
    <xf numFmtId="0" fontId="6" fillId="0" borderId="0" xfId="0" applyFont="1" applyAlignment="1">
      <alignment vertical="center" wrapText="1"/>
    </xf>
    <xf numFmtId="0" fontId="8" fillId="3" borderId="4" xfId="0" applyFont="1" applyFill="1" applyBorder="1" applyAlignment="1">
      <alignment horizontal="center" vertical="center" wrapText="1"/>
    </xf>
    <xf numFmtId="164" fontId="8" fillId="3" borderId="4" xfId="1" applyFont="1" applyFill="1" applyBorder="1" applyAlignment="1">
      <alignment horizontal="center" vertical="center" wrapText="1"/>
    </xf>
    <xf numFmtId="0" fontId="8" fillId="4" borderId="9"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4" xfId="0" applyFont="1" applyFill="1" applyBorder="1" applyAlignment="1">
      <alignment vertical="center" wrapText="1"/>
    </xf>
    <xf numFmtId="0" fontId="9" fillId="0" borderId="4" xfId="0" applyFont="1" applyBorder="1" applyAlignment="1">
      <alignment horizontal="center" vertical="center" wrapText="1"/>
    </xf>
    <xf numFmtId="164" fontId="9" fillId="4" borderId="4" xfId="1" applyFont="1" applyFill="1" applyBorder="1" applyAlignment="1">
      <alignment vertical="center" wrapText="1"/>
    </xf>
    <xf numFmtId="14" fontId="10" fillId="4" borderId="4" xfId="0" applyNumberFormat="1" applyFont="1" applyFill="1" applyBorder="1" applyAlignment="1">
      <alignment vertical="center" wrapText="1"/>
    </xf>
    <xf numFmtId="14" fontId="9" fillId="4" borderId="4" xfId="0" applyNumberFormat="1" applyFont="1" applyFill="1" applyBorder="1" applyAlignment="1">
      <alignment vertical="center" wrapText="1"/>
    </xf>
    <xf numFmtId="0" fontId="10" fillId="4" borderId="4" xfId="0" applyFont="1" applyFill="1" applyBorder="1" applyAlignment="1">
      <alignment vertical="center" wrapText="1"/>
    </xf>
    <xf numFmtId="14" fontId="9" fillId="4" borderId="4" xfId="0" applyNumberFormat="1" applyFont="1" applyFill="1" applyBorder="1" applyAlignment="1">
      <alignment horizontal="center" vertical="center" wrapText="1"/>
    </xf>
    <xf numFmtId="164" fontId="9" fillId="0" borderId="4" xfId="1"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164" fontId="13" fillId="0" borderId="0" xfId="1" applyFont="1" applyAlignment="1">
      <alignment vertical="center" wrapText="1"/>
    </xf>
    <xf numFmtId="0" fontId="7" fillId="0" borderId="0" xfId="0" applyFont="1" applyAlignment="1">
      <alignment wrapText="1"/>
    </xf>
    <xf numFmtId="0" fontId="9" fillId="4" borderId="4" xfId="0" applyFont="1" applyFill="1" applyBorder="1" applyAlignment="1">
      <alignment horizontal="left" vertical="center" wrapText="1"/>
    </xf>
    <xf numFmtId="0" fontId="7" fillId="0" borderId="0" xfId="0" applyFont="1"/>
    <xf numFmtId="0" fontId="7" fillId="0" borderId="0" xfId="0" applyFont="1" applyAlignment="1">
      <alignment horizontal="center"/>
    </xf>
    <xf numFmtId="164" fontId="7" fillId="0" borderId="0" xfId="1" applyFont="1"/>
    <xf numFmtId="0" fontId="17" fillId="0" borderId="0" xfId="0" applyFont="1" applyAlignment="1">
      <alignment vertical="center" wrapText="1"/>
    </xf>
    <xf numFmtId="0" fontId="17" fillId="0" borderId="0" xfId="0" applyFont="1" applyAlignment="1">
      <alignment horizontal="center" vertical="center" wrapText="1"/>
    </xf>
    <xf numFmtId="0" fontId="9" fillId="0" borderId="0" xfId="0" applyFont="1" applyAlignment="1">
      <alignment wrapText="1"/>
    </xf>
    <xf numFmtId="164" fontId="9" fillId="0" borderId="0" xfId="1" applyFont="1" applyAlignment="1">
      <alignment wrapText="1"/>
    </xf>
    <xf numFmtId="0" fontId="9" fillId="0" borderId="1" xfId="0" applyFont="1" applyBorder="1" applyAlignment="1">
      <alignment horizontal="center" vertical="center" wrapText="1"/>
    </xf>
    <xf numFmtId="164" fontId="9" fillId="4" borderId="4" xfId="0" applyNumberFormat="1" applyFont="1" applyFill="1" applyBorder="1" applyAlignment="1">
      <alignment vertical="center" wrapText="1"/>
    </xf>
    <xf numFmtId="0" fontId="11" fillId="4" borderId="4" xfId="0" applyFont="1" applyFill="1" applyBorder="1" applyAlignment="1">
      <alignment horizontal="center" vertical="center" wrapText="1"/>
    </xf>
    <xf numFmtId="14" fontId="11" fillId="4" borderId="4" xfId="0" applyNumberFormat="1" applyFont="1" applyFill="1" applyBorder="1" applyAlignment="1">
      <alignment horizontal="center" vertical="center" wrapText="1"/>
    </xf>
    <xf numFmtId="3" fontId="11" fillId="4" borderId="4" xfId="0" applyNumberFormat="1" applyFont="1" applyFill="1" applyBorder="1" applyAlignment="1">
      <alignment horizontal="center" vertical="center" wrapText="1"/>
    </xf>
    <xf numFmtId="14" fontId="11" fillId="4" borderId="4" xfId="0" applyNumberFormat="1" applyFont="1" applyFill="1" applyBorder="1" applyAlignment="1">
      <alignment horizontal="right" vertical="center" wrapText="1"/>
    </xf>
    <xf numFmtId="0" fontId="11" fillId="4" borderId="4" xfId="0" applyFont="1" applyFill="1" applyBorder="1" applyAlignment="1">
      <alignment horizontal="left" vertical="center" wrapText="1"/>
    </xf>
    <xf numFmtId="164" fontId="11" fillId="4" borderId="4" xfId="1" applyFont="1" applyFill="1" applyBorder="1" applyAlignment="1">
      <alignment horizontal="center" vertical="center" wrapText="1"/>
    </xf>
    <xf numFmtId="165" fontId="11" fillId="4" borderId="4" xfId="0" applyNumberFormat="1" applyFont="1" applyFill="1" applyBorder="1" applyAlignment="1">
      <alignment horizontal="center" vertical="center" wrapText="1"/>
    </xf>
    <xf numFmtId="3" fontId="9" fillId="4" borderId="4" xfId="0" applyNumberFormat="1" applyFont="1" applyFill="1" applyBorder="1" applyAlignment="1">
      <alignment vertical="center" wrapText="1"/>
    </xf>
    <xf numFmtId="0" fontId="11" fillId="0" borderId="4" xfId="0" applyFont="1" applyBorder="1" applyAlignment="1">
      <alignment horizontal="center" vertical="center" wrapText="1"/>
    </xf>
    <xf numFmtId="14" fontId="10" fillId="4" borderId="4" xfId="0" applyNumberFormat="1" applyFont="1" applyFill="1" applyBorder="1" applyAlignment="1">
      <alignment horizontal="center" vertical="center" wrapText="1"/>
    </xf>
    <xf numFmtId="0" fontId="9" fillId="0" borderId="1" xfId="0" applyFont="1" applyBorder="1" applyAlignment="1">
      <alignment horizontal="left" vertical="center" wrapText="1" indent="1"/>
    </xf>
    <xf numFmtId="0" fontId="9" fillId="0" borderId="2" xfId="0" applyFont="1" applyBorder="1" applyAlignment="1">
      <alignment horizontal="left" vertical="center" wrapText="1" indent="1"/>
    </xf>
    <xf numFmtId="0" fontId="9" fillId="0" borderId="3" xfId="0" applyFont="1" applyBorder="1" applyAlignment="1">
      <alignment horizontal="left" vertical="center" wrapText="1" inden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left" vertical="center" wrapText="1" indent="1"/>
    </xf>
    <xf numFmtId="0" fontId="8" fillId="2" borderId="4" xfId="0" applyFont="1" applyFill="1" applyBorder="1" applyAlignment="1">
      <alignment horizontal="center" vertical="center" wrapText="1"/>
    </xf>
    <xf numFmtId="0" fontId="9" fillId="0" borderId="0" xfId="0" applyFont="1" applyAlignment="1">
      <alignment vertical="center" wrapText="1"/>
    </xf>
    <xf numFmtId="0" fontId="18" fillId="4" borderId="4" xfId="0" applyFont="1" applyFill="1" applyBorder="1" applyAlignment="1">
      <alignment horizontal="center" vertical="center"/>
    </xf>
    <xf numFmtId="164" fontId="8" fillId="3" borderId="5" xfId="1" applyFont="1" applyFill="1" applyBorder="1" applyAlignment="1">
      <alignment horizontal="center" vertical="center" wrapText="1"/>
    </xf>
    <xf numFmtId="164" fontId="8" fillId="3" borderId="9" xfId="1" applyFont="1" applyFill="1" applyBorder="1" applyAlignment="1">
      <alignment horizontal="center" vertical="center" wrapText="1"/>
    </xf>
    <xf numFmtId="164" fontId="8" fillId="3" borderId="12" xfId="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14" fontId="18" fillId="4" borderId="1" xfId="0" applyNumberFormat="1" applyFont="1" applyFill="1" applyBorder="1" applyAlignment="1">
      <alignment horizontal="center" vertical="center"/>
    </xf>
    <xf numFmtId="0" fontId="18"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9" fillId="0" borderId="5" xfId="0" applyFont="1" applyBorder="1" applyAlignment="1">
      <alignment vertical="center" wrapText="1"/>
    </xf>
    <xf numFmtId="0" fontId="9" fillId="0" borderId="9" xfId="0" applyFont="1" applyBorder="1" applyAlignment="1">
      <alignment vertical="center" wrapText="1"/>
    </xf>
    <xf numFmtId="0" fontId="9" fillId="0" borderId="12" xfId="0" applyFont="1" applyBorder="1" applyAlignment="1">
      <alignment vertical="center" wrapText="1"/>
    </xf>
    <xf numFmtId="0" fontId="12"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7" fillId="0" borderId="0" xfId="0" applyFont="1" applyAlignment="1">
      <alignment horizontal="center"/>
    </xf>
    <xf numFmtId="0" fontId="15" fillId="0" borderId="0" xfId="0" applyFont="1" applyAlignment="1">
      <alignment horizontal="center"/>
    </xf>
    <xf numFmtId="0" fontId="16" fillId="0" borderId="0" xfId="0" applyFont="1" applyAlignment="1">
      <alignment horizontal="center"/>
    </xf>
    <xf numFmtId="0" fontId="8" fillId="0" borderId="4" xfId="0" applyFont="1" applyBorder="1" applyAlignment="1">
      <alignment horizontal="left" vertical="center" wrapText="1"/>
    </xf>
    <xf numFmtId="0" fontId="8" fillId="0" borderId="4" xfId="0" applyFont="1" applyBorder="1" applyAlignment="1">
      <alignment horizontal="left" vertical="center"/>
    </xf>
    <xf numFmtId="14" fontId="8" fillId="0" borderId="1" xfId="0" applyNumberFormat="1"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1" fillId="3" borderId="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4" borderId="4" xfId="0" applyFont="1" applyFill="1" applyBorder="1" applyAlignment="1">
      <alignment horizontal="left" vertical="center" wrapText="1"/>
    </xf>
    <xf numFmtId="0" fontId="9" fillId="0" borderId="9" xfId="0" applyFont="1" applyBorder="1" applyAlignment="1">
      <alignment vertical="top" wrapText="1"/>
    </xf>
    <xf numFmtId="0" fontId="10" fillId="4" borderId="0" xfId="0" applyFont="1" applyFill="1" applyAlignment="1">
      <alignment horizontal="center" vertical="center" wrapText="1"/>
    </xf>
    <xf numFmtId="0" fontId="10" fillId="4" borderId="0" xfId="0" applyFont="1" applyFill="1" applyAlignment="1">
      <alignment vertical="center" wrapText="1"/>
    </xf>
    <xf numFmtId="0" fontId="5" fillId="0" borderId="0" xfId="0" applyFont="1" applyAlignment="1">
      <alignment horizontal="center"/>
    </xf>
    <xf numFmtId="0" fontId="9"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 fillId="0" borderId="0" xfId="0" applyFont="1" applyAlignment="1">
      <alignment horizontal="center"/>
    </xf>
    <xf numFmtId="0" fontId="0" fillId="0" borderId="0" xfId="0" applyAlignment="1">
      <alignment horizontal="center"/>
    </xf>
  </cellXfs>
  <cellStyles count="2">
    <cellStyle name="Millier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microsoft.com/office/2017/10/relationships/person" Target="persons/perso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OneDrive%20-%20AGEROUTE\Bureau\PROJETS%20UGP_BAD-SPM\PROJTE%20COYAH-FARMOREAH\PPM_COYAH_FARMOREAH\06_10_2025_PPM_ANO\08_10_2025_PPM%202025-28-05-%20SPM_COYAH-FARMOREAH%20revu%20SNF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PM_UGP-BAD\PPM_COYAH_FARMOREAH\PPM_COYAH_2026\Juillet%202026\ANO%20PPM%20REVISE%2023_09_2026\25_9_2026_%20PPM%20%20DETAILE%202026_%20COYAH-FARMOREAH%20REVU%20SNFI%201_revu.08.2026.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C:\Users\HP\OneDrive%20-%20AGEROUTE\Bureau\PROJET%20COYAH%20FARMOREAH\FOURNITURES%20COYAH\COAYH_VEHICULES_AMBULANCE_PESES%20ESSEUX\04_08_2026_Commentaires%20de%20la%20BAD\04_8_2026_%20PPM%20%20DETAILE%202026_%20COYAH-FARMOREAH%20REVU%20SNFI%201_revu.08.2026.xlsx?1628D3FE" TargetMode="External"/><Relationship Id="rId1" Type="http://schemas.openxmlformats.org/officeDocument/2006/relationships/externalLinkPath" Target="file:///\\1628D3FE\04_8_2026_%20PPM%20%20DETAILE%202026_%20COYAH-FARMOREAH%20REVU%20SNFI%201_revu.08.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PPM_UGP-BAD\PPM_COYAH_FARMOREAH\PPM_COYAH_2026\24_11_2025_%20PPM%20%20DETAILE%202026_%20COYAH-FARMOREAH.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PPM_UGP-BAD\PPM_COYAH_FARMOREAH\PPM_COYAH_2026\28_11_2025_%20PPM%20%20DETAILE%202026_%20COYAH-FARMOREA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PPM_UGP-BAD\PPM_COYAH_FARMOREAH\PPM_COYAH_2026\PPM_Apr&#232;s%20prise%20en%20compte%20des%20Obs_BAD_12_01_2026\12_01_2026_%20PPM%20%20DETAILE%202026_%20COYAH-FARMOREAH.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HP\OneDrive%20-%20AGEROUTE\Bureau\PROJETS%20UGP_BAD-SPM\PROJTE%20COYAH-FARMOREAH\AUTRES%20COYAH-FARMOREAH\VF_PPM_Coyah\PPM%202024_Projet%20Coyah\PPM%202024_%20COYAH-FARMOREAH.xlsx"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afdb-my.sharepoint.com/personal/a_a_diop_afdb_org/Documents/Desktop/GUINEE%20CONAKRY/DOSSIER%20GUINEE%202025/TRANSPORTS%20YAGUE/COYAH%20FORMOREAH/PPM%202025/REVISION%20PPM%202025/06_08_2025_PPM%202025-28-05-%20SPM_%20Ca_COYAH-FARMOREAH_Revu_BAD.xlsx?76844853" TargetMode="External"/><Relationship Id="rId1" Type="http://schemas.openxmlformats.org/officeDocument/2006/relationships/externalLinkPath" Target="file:///\\76844853\06_08_2025_PPM%202025-28-05-%20SPM_%20Ca_COYAH-FARMOREAH_Revu_B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ow r="18">
          <cell r="O18">
            <v>43073</v>
          </cell>
          <cell r="P18">
            <v>43122</v>
          </cell>
          <cell r="S18">
            <v>43431</v>
          </cell>
          <cell r="T18">
            <v>24261385.930413518</v>
          </cell>
          <cell r="V18">
            <v>44926</v>
          </cell>
        </row>
        <row r="20">
          <cell r="O20">
            <v>43073</v>
          </cell>
          <cell r="P20">
            <v>43122</v>
          </cell>
          <cell r="S20">
            <v>43431</v>
          </cell>
          <cell r="T20">
            <v>24079254.757225435</v>
          </cell>
          <cell r="V20">
            <v>44865</v>
          </cell>
        </row>
        <row r="31">
          <cell r="V31">
            <v>45102</v>
          </cell>
        </row>
        <row r="32">
          <cell r="O32">
            <v>43823</v>
          </cell>
          <cell r="P32">
            <v>43854</v>
          </cell>
          <cell r="S32">
            <v>44755</v>
          </cell>
          <cell r="T32">
            <v>174106.38162741376</v>
          </cell>
        </row>
        <row r="35">
          <cell r="O35">
            <v>43647</v>
          </cell>
          <cell r="P35">
            <v>43677</v>
          </cell>
          <cell r="S35">
            <v>44869</v>
          </cell>
          <cell r="T35">
            <v>152722.40205380064</v>
          </cell>
          <cell r="V35">
            <v>45212</v>
          </cell>
        </row>
        <row r="37">
          <cell r="V37">
            <v>45322</v>
          </cell>
        </row>
        <row r="38">
          <cell r="O38">
            <v>44963</v>
          </cell>
          <cell r="P38">
            <v>44994</v>
          </cell>
          <cell r="S38">
            <v>45077</v>
          </cell>
        </row>
        <row r="43">
          <cell r="V43">
            <v>45322</v>
          </cell>
        </row>
        <row r="44">
          <cell r="N44">
            <v>44899</v>
          </cell>
          <cell r="P44">
            <v>44925</v>
          </cell>
          <cell r="S44">
            <v>45001</v>
          </cell>
          <cell r="T44">
            <v>212606.92376381293</v>
          </cell>
        </row>
      </sheetData>
      <sheetData sheetId="1">
        <row r="17">
          <cell r="H17">
            <v>43115</v>
          </cell>
          <cell r="R17">
            <v>43535</v>
          </cell>
          <cell r="Y17">
            <v>43906</v>
          </cell>
          <cell r="Z17">
            <v>1322625.2433492662</v>
          </cell>
          <cell r="AB17">
            <v>44957</v>
          </cell>
        </row>
        <row r="27">
          <cell r="H27">
            <v>43703</v>
          </cell>
          <cell r="U27">
            <v>44265</v>
          </cell>
          <cell r="Y27">
            <v>44511</v>
          </cell>
          <cell r="Z27" t="str">
            <v>11810000 FCFA</v>
          </cell>
          <cell r="AB27">
            <v>44559</v>
          </cell>
        </row>
        <row r="30">
          <cell r="H30">
            <v>43850</v>
          </cell>
          <cell r="U30">
            <v>45167</v>
          </cell>
          <cell r="Y30">
            <v>45447</v>
          </cell>
          <cell r="Z30" t="str">
            <v>96 553 419 FCFA</v>
          </cell>
        </row>
        <row r="34">
          <cell r="H34">
            <v>45007</v>
          </cell>
          <cell r="U34">
            <v>45397</v>
          </cell>
          <cell r="Y34">
            <v>45421</v>
          </cell>
        </row>
        <row r="37">
          <cell r="H37">
            <v>43115</v>
          </cell>
          <cell r="U37">
            <v>44671</v>
          </cell>
          <cell r="Y37">
            <v>44783</v>
          </cell>
          <cell r="AB37">
            <v>44899</v>
          </cell>
        </row>
        <row r="40">
          <cell r="Y40">
            <v>43278</v>
          </cell>
        </row>
        <row r="43">
          <cell r="Y43">
            <v>43277</v>
          </cell>
        </row>
        <row r="46">
          <cell r="Z46" t="str">
            <v>1 570 846 $US</v>
          </cell>
        </row>
        <row r="58">
          <cell r="H58">
            <v>45359</v>
          </cell>
          <cell r="U58">
            <v>45468</v>
          </cell>
          <cell r="Y58">
            <v>45476</v>
          </cell>
        </row>
        <row r="64">
          <cell r="H64">
            <v>45000</v>
          </cell>
          <cell r="U64">
            <v>45359</v>
          </cell>
          <cell r="Y64">
            <v>45441</v>
          </cell>
        </row>
        <row r="67">
          <cell r="H67">
            <v>45131</v>
          </cell>
          <cell r="U67">
            <v>45478</v>
          </cell>
          <cell r="Y67">
            <v>45537</v>
          </cell>
        </row>
        <row r="70">
          <cell r="H70">
            <v>45131</v>
          </cell>
          <cell r="U70">
            <v>45380</v>
          </cell>
          <cell r="Y70">
            <v>45475</v>
          </cell>
        </row>
        <row r="73">
          <cell r="H73">
            <v>45159</v>
          </cell>
          <cell r="U73">
            <v>45380</v>
          </cell>
          <cell r="Y73">
            <v>45420</v>
          </cell>
        </row>
        <row r="76">
          <cell r="H76">
            <v>45124</v>
          </cell>
          <cell r="U76">
            <v>45478</v>
          </cell>
          <cell r="Y76">
            <v>45539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ow r="24">
          <cell r="O24">
            <v>46336</v>
          </cell>
          <cell r="P24">
            <v>46381</v>
          </cell>
          <cell r="S24">
            <v>46425</v>
          </cell>
          <cell r="V24">
            <v>46536</v>
          </cell>
        </row>
        <row r="42">
          <cell r="O42">
            <v>46300</v>
          </cell>
          <cell r="P42">
            <v>46345</v>
          </cell>
          <cell r="S42">
            <v>46388</v>
          </cell>
          <cell r="V42">
            <v>46458</v>
          </cell>
        </row>
        <row r="45">
          <cell r="P45">
            <v>46387</v>
          </cell>
          <cell r="S45">
            <v>46429</v>
          </cell>
          <cell r="V45">
            <v>46496</v>
          </cell>
        </row>
      </sheetData>
      <sheetData sheetId="1">
        <row r="25">
          <cell r="U25">
            <v>46338</v>
          </cell>
          <cell r="Y25">
            <v>46381</v>
          </cell>
          <cell r="AB25">
            <v>46767</v>
          </cell>
        </row>
        <row r="28">
          <cell r="Y28">
            <v>46352</v>
          </cell>
        </row>
        <row r="43">
          <cell r="Y43">
            <v>46327</v>
          </cell>
          <cell r="AB43">
            <v>46364</v>
          </cell>
        </row>
        <row r="44">
          <cell r="U44">
            <v>46272</v>
          </cell>
        </row>
        <row r="85">
          <cell r="H85">
            <v>46336</v>
          </cell>
          <cell r="I85">
            <v>46351</v>
          </cell>
          <cell r="Y85">
            <v>46429</v>
          </cell>
          <cell r="AB85">
            <v>46550</v>
          </cell>
        </row>
        <row r="88">
          <cell r="Y88">
            <v>46330</v>
          </cell>
          <cell r="AB88">
            <v>46702</v>
          </cell>
        </row>
        <row r="89">
          <cell r="I89">
            <v>46021</v>
          </cell>
        </row>
        <row r="94">
          <cell r="Y94">
            <v>46324</v>
          </cell>
          <cell r="AB94">
            <v>46474</v>
          </cell>
        </row>
        <row r="95">
          <cell r="U95">
            <v>46205</v>
          </cell>
        </row>
        <row r="97">
          <cell r="I97" t="str">
            <v>NA</v>
          </cell>
          <cell r="Y97">
            <v>46319</v>
          </cell>
          <cell r="AB97">
            <v>46687</v>
          </cell>
        </row>
        <row r="100">
          <cell r="Y100">
            <v>46382</v>
          </cell>
          <cell r="AB100">
            <v>46754</v>
          </cell>
        </row>
        <row r="101">
          <cell r="H101">
            <v>46262</v>
          </cell>
          <cell r="I101">
            <v>46286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efreshError="1"/>
      <sheetData sheetId="1">
        <row r="19">
          <cell r="U19">
            <v>46402</v>
          </cell>
          <cell r="Y19">
            <v>46445</v>
          </cell>
          <cell r="AB19">
            <v>46831</v>
          </cell>
        </row>
        <row r="20">
          <cell r="H20">
            <v>46177</v>
          </cell>
        </row>
        <row r="22">
          <cell r="H22">
            <v>46329</v>
          </cell>
          <cell r="U22">
            <v>46174</v>
          </cell>
          <cell r="Y22">
            <v>46217</v>
          </cell>
          <cell r="AB22">
            <v>46388</v>
          </cell>
        </row>
        <row r="26">
          <cell r="H26">
            <v>45712</v>
          </cell>
        </row>
        <row r="28">
          <cell r="AB28">
            <v>46738</v>
          </cell>
        </row>
        <row r="29">
          <cell r="U29">
            <v>46240</v>
          </cell>
        </row>
        <row r="55">
          <cell r="U55">
            <v>46356</v>
          </cell>
          <cell r="Y55">
            <v>46400</v>
          </cell>
          <cell r="AB55">
            <v>46511</v>
          </cell>
        </row>
        <row r="56">
          <cell r="H56">
            <v>46188</v>
          </cell>
        </row>
        <row r="58">
          <cell r="H58">
            <v>46307</v>
          </cell>
          <cell r="U58">
            <v>46357</v>
          </cell>
          <cell r="Y58">
            <v>46401</v>
          </cell>
          <cell r="AB58">
            <v>46512</v>
          </cell>
        </row>
        <row r="61">
          <cell r="AB61">
            <v>46238</v>
          </cell>
        </row>
        <row r="62">
          <cell r="H62">
            <v>46062</v>
          </cell>
          <cell r="U62">
            <v>46125</v>
          </cell>
          <cell r="Y62">
            <v>46147</v>
          </cell>
        </row>
        <row r="64">
          <cell r="H64">
            <v>46269</v>
          </cell>
          <cell r="U64">
            <v>46319</v>
          </cell>
          <cell r="Y64">
            <v>46362</v>
          </cell>
          <cell r="AB64">
            <v>46429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ow r="22">
          <cell r="O22">
            <v>46094</v>
          </cell>
        </row>
      </sheetData>
      <sheetData sheetId="1">
        <row r="18">
          <cell r="H18">
            <v>46038</v>
          </cell>
        </row>
        <row r="26">
          <cell r="H26">
            <v>44823</v>
          </cell>
        </row>
        <row r="87">
          <cell r="H87">
            <v>45936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sheetData sheetId="1">
        <row r="25">
          <cell r="U25">
            <v>46084</v>
          </cell>
        </row>
        <row r="30">
          <cell r="AB30">
            <v>46052</v>
          </cell>
        </row>
        <row r="62">
          <cell r="AB62">
            <v>46112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ow r="22">
          <cell r="O22">
            <v>46214</v>
          </cell>
        </row>
      </sheetData>
      <sheetData sheetId="1">
        <row r="18">
          <cell r="H18">
            <v>46061</v>
          </cell>
        </row>
        <row r="51">
          <cell r="Y51">
            <v>43039</v>
          </cell>
          <cell r="AB51">
            <v>44742</v>
          </cell>
        </row>
        <row r="87">
          <cell r="H87">
            <v>46003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sheetData sheetId="1">
        <row r="73">
          <cell r="H73">
            <v>45131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s &amp; Travaux"/>
      <sheetName val="Consultants"/>
    </sheetNames>
    <sheetDataSet>
      <sheetData sheetId="0" refreshError="1"/>
      <sheetData sheetId="1" refreshError="1">
        <row r="20">
          <cell r="U20">
            <v>45989</v>
          </cell>
        </row>
        <row r="81">
          <cell r="Y81">
            <v>45897</v>
          </cell>
          <cell r="AB81">
            <v>46269</v>
          </cell>
        </row>
        <row r="82">
          <cell r="U82">
            <v>45798</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view="pageBreakPreview" topLeftCell="A22" zoomScaleNormal="100" zoomScaleSheetLayoutView="100" workbookViewId="0">
      <selection activeCell="J30" sqref="J30:L30"/>
    </sheetView>
  </sheetViews>
  <sheetFormatPr baseColWidth="10" defaultColWidth="8.5546875" defaultRowHeight="14.4"/>
  <cols>
    <col min="1" max="1" width="12.88671875" customWidth="1"/>
    <col min="2" max="2" width="8.109375" style="4" customWidth="1"/>
    <col min="3" max="3" width="25.5546875" customWidth="1"/>
    <col min="4" max="4" width="10" customWidth="1"/>
    <col min="5" max="5" width="14.44140625" style="6" customWidth="1"/>
    <col min="6" max="6" width="11.44140625" customWidth="1"/>
    <col min="7" max="7" width="13.109375" customWidth="1"/>
    <col min="8" max="8" width="12.77734375" customWidth="1"/>
    <col min="9" max="9" width="12.44140625" customWidth="1"/>
    <col min="10" max="10" width="11.44140625" customWidth="1"/>
    <col min="11" max="11" width="14.44140625" customWidth="1"/>
    <col min="12" max="12" width="14.33203125" customWidth="1"/>
    <col min="13" max="13" width="14.109375" customWidth="1"/>
  </cols>
  <sheetData>
    <row r="1" spans="1:13" ht="21.6" customHeight="1">
      <c r="A1" s="83" t="s">
        <v>46</v>
      </c>
      <c r="B1" s="83"/>
      <c r="C1" s="83"/>
      <c r="D1" s="83"/>
      <c r="E1" s="83"/>
      <c r="F1" s="83"/>
      <c r="G1" s="83"/>
      <c r="H1" s="83"/>
      <c r="I1" s="83"/>
      <c r="J1" s="83"/>
      <c r="K1" s="83"/>
      <c r="L1" s="83"/>
      <c r="M1" s="83"/>
    </row>
    <row r="2" spans="1:13" ht="20.100000000000001" customHeight="1">
      <c r="A2" s="49" t="s">
        <v>0</v>
      </c>
      <c r="B2" s="50"/>
      <c r="C2" s="51"/>
      <c r="D2" s="85" t="s">
        <v>1</v>
      </c>
      <c r="E2" s="85"/>
      <c r="F2" s="85"/>
      <c r="G2" s="85"/>
      <c r="H2" s="85"/>
      <c r="I2" s="85"/>
      <c r="J2" s="85"/>
      <c r="K2" s="85"/>
      <c r="L2" s="85"/>
      <c r="M2" s="85"/>
    </row>
    <row r="3" spans="1:13" ht="15.6">
      <c r="A3" s="55" t="s">
        <v>2</v>
      </c>
      <c r="B3" s="55"/>
      <c r="C3" s="55"/>
      <c r="D3" s="84" t="s">
        <v>51</v>
      </c>
      <c r="E3" s="84"/>
      <c r="F3" s="84"/>
      <c r="G3" s="84"/>
      <c r="H3" s="84"/>
      <c r="I3" s="84"/>
      <c r="J3" s="84"/>
      <c r="K3" s="84"/>
      <c r="L3" s="84"/>
      <c r="M3" s="84"/>
    </row>
    <row r="4" spans="1:13" ht="15.6">
      <c r="A4" s="49" t="s">
        <v>38</v>
      </c>
      <c r="B4" s="50"/>
      <c r="C4" s="51"/>
      <c r="D4" s="52" t="s">
        <v>44</v>
      </c>
      <c r="E4" s="53"/>
      <c r="F4" s="53"/>
      <c r="G4" s="53"/>
      <c r="H4" s="53"/>
      <c r="I4" s="53"/>
      <c r="J4" s="53"/>
      <c r="K4" s="53"/>
      <c r="L4" s="53"/>
      <c r="M4" s="54"/>
    </row>
    <row r="5" spans="1:13" ht="15.6">
      <c r="A5" s="55" t="s">
        <v>3</v>
      </c>
      <c r="B5" s="55"/>
      <c r="C5" s="55"/>
      <c r="D5" s="89" t="s">
        <v>52</v>
      </c>
      <c r="E5" s="90"/>
      <c r="F5" s="90"/>
      <c r="G5" s="90"/>
      <c r="H5" s="90"/>
      <c r="I5" s="90"/>
      <c r="J5" s="90"/>
      <c r="K5" s="90"/>
      <c r="L5" s="90"/>
      <c r="M5" s="90"/>
    </row>
    <row r="6" spans="1:13" ht="30" customHeight="1">
      <c r="A6" s="49" t="s">
        <v>39</v>
      </c>
      <c r="B6" s="50"/>
      <c r="C6" s="51"/>
      <c r="D6" s="77" t="s">
        <v>53</v>
      </c>
      <c r="E6" s="78"/>
      <c r="F6" s="78"/>
      <c r="G6" s="78"/>
      <c r="H6" s="78"/>
      <c r="I6" s="78"/>
      <c r="J6" s="78"/>
      <c r="K6" s="78"/>
      <c r="L6" s="78"/>
      <c r="M6" s="79"/>
    </row>
    <row r="7" spans="1:13" ht="33" customHeight="1">
      <c r="A7" s="49" t="s">
        <v>40</v>
      </c>
      <c r="B7" s="50"/>
      <c r="C7" s="51"/>
      <c r="D7" s="91">
        <v>42090</v>
      </c>
      <c r="E7" s="92"/>
      <c r="F7" s="92"/>
      <c r="G7" s="92"/>
      <c r="H7" s="92"/>
      <c r="I7" s="92"/>
      <c r="J7" s="92"/>
      <c r="K7" s="92"/>
      <c r="L7" s="92"/>
      <c r="M7" s="93"/>
    </row>
    <row r="8" spans="1:13" ht="15.6">
      <c r="A8" s="49" t="s">
        <v>41</v>
      </c>
      <c r="B8" s="50"/>
      <c r="C8" s="51"/>
      <c r="D8" s="94" t="s">
        <v>45</v>
      </c>
      <c r="E8" s="92"/>
      <c r="F8" s="92"/>
      <c r="G8" s="92"/>
      <c r="H8" s="92"/>
      <c r="I8" s="92"/>
      <c r="J8" s="92"/>
      <c r="K8" s="92"/>
      <c r="L8" s="92"/>
      <c r="M8" s="93"/>
    </row>
    <row r="9" spans="1:13" ht="34.5" customHeight="1">
      <c r="A9" s="49" t="s">
        <v>42</v>
      </c>
      <c r="B9" s="50"/>
      <c r="C9" s="51"/>
      <c r="D9" s="74">
        <v>46288</v>
      </c>
      <c r="E9" s="75"/>
      <c r="F9" s="75"/>
      <c r="G9" s="75"/>
      <c r="H9" s="75"/>
      <c r="I9" s="75"/>
      <c r="J9" s="75"/>
      <c r="K9" s="75"/>
      <c r="L9" s="75"/>
      <c r="M9" s="76"/>
    </row>
    <row r="10" spans="1:13" ht="20.100000000000001" customHeight="1">
      <c r="A10" s="55" t="s">
        <v>43</v>
      </c>
      <c r="B10" s="55"/>
      <c r="C10" s="55"/>
      <c r="D10" s="58" t="s">
        <v>116</v>
      </c>
      <c r="E10" s="58"/>
      <c r="F10" s="58"/>
      <c r="G10" s="58"/>
      <c r="H10" s="58"/>
      <c r="I10" s="58"/>
      <c r="J10" s="58"/>
      <c r="K10" s="58"/>
      <c r="L10" s="58"/>
      <c r="M10" s="58"/>
    </row>
    <row r="11" spans="1:13" ht="15.6">
      <c r="A11" s="33"/>
      <c r="B11" s="34"/>
      <c r="C11" s="33"/>
      <c r="D11" s="35"/>
      <c r="E11" s="36"/>
      <c r="F11" s="35"/>
      <c r="G11" s="35"/>
      <c r="H11" s="35"/>
      <c r="I11" s="35"/>
      <c r="J11" s="35"/>
      <c r="K11" s="35"/>
      <c r="L11" s="35"/>
      <c r="M11" s="35"/>
    </row>
    <row r="12" spans="1:13" ht="19.5" customHeight="1">
      <c r="A12" s="56" t="s">
        <v>46</v>
      </c>
      <c r="B12" s="56"/>
      <c r="C12" s="56"/>
      <c r="D12" s="56"/>
      <c r="E12" s="56"/>
      <c r="F12" s="56"/>
      <c r="G12" s="56"/>
      <c r="H12" s="56"/>
      <c r="I12" s="56"/>
      <c r="J12" s="56"/>
      <c r="K12" s="56"/>
      <c r="L12" s="56"/>
      <c r="M12" s="56"/>
    </row>
    <row r="13" spans="1:13" ht="122.4" customHeight="1">
      <c r="A13" s="11" t="s">
        <v>4</v>
      </c>
      <c r="B13" s="11" t="s">
        <v>5</v>
      </c>
      <c r="C13" s="11" t="s">
        <v>6</v>
      </c>
      <c r="D13" s="11" t="s">
        <v>7</v>
      </c>
      <c r="E13" s="12" t="s">
        <v>8</v>
      </c>
      <c r="F13" s="11" t="s">
        <v>9</v>
      </c>
      <c r="G13" s="11" t="s">
        <v>10</v>
      </c>
      <c r="H13" s="11" t="s">
        <v>11</v>
      </c>
      <c r="I13" s="11" t="s">
        <v>12</v>
      </c>
      <c r="J13" s="11" t="s">
        <v>13</v>
      </c>
      <c r="K13" s="11" t="s">
        <v>47</v>
      </c>
      <c r="L13" s="11" t="s">
        <v>14</v>
      </c>
      <c r="M13" s="11" t="s">
        <v>15</v>
      </c>
    </row>
    <row r="14" spans="1:13" s="8" customFormat="1" ht="70.8" customHeight="1">
      <c r="A14" s="80" t="s">
        <v>32</v>
      </c>
      <c r="B14" s="16">
        <v>1</v>
      </c>
      <c r="C14" s="15" t="s">
        <v>81</v>
      </c>
      <c r="D14" s="37" t="s">
        <v>82</v>
      </c>
      <c r="E14" s="17">
        <v>29140000</v>
      </c>
      <c r="F14" s="14" t="s">
        <v>84</v>
      </c>
      <c r="G14" s="14" t="s">
        <v>26</v>
      </c>
      <c r="H14" s="19">
        <f>'[1]Biens &amp; Travaux'!$O$18</f>
        <v>43073</v>
      </c>
      <c r="I14" s="19">
        <f>'[1]Biens &amp; Travaux'!$P$18</f>
        <v>43122</v>
      </c>
      <c r="J14" s="19">
        <f>'[1]Biens &amp; Travaux'!$S$18</f>
        <v>43431</v>
      </c>
      <c r="K14" s="38">
        <f>'[1]Biens &amp; Travaux'!$T$18</f>
        <v>24261385.930413518</v>
      </c>
      <c r="L14" s="19">
        <f>'[1]Biens &amp; Travaux'!$V$18</f>
        <v>44926</v>
      </c>
      <c r="M14" s="20" t="s">
        <v>85</v>
      </c>
    </row>
    <row r="15" spans="1:13" s="8" customFormat="1" ht="77.400000000000006" customHeight="1">
      <c r="A15" s="81"/>
      <c r="B15" s="47">
        <v>2</v>
      </c>
      <c r="C15" s="15" t="s">
        <v>83</v>
      </c>
      <c r="D15" s="37" t="s">
        <v>82</v>
      </c>
      <c r="E15" s="17">
        <v>23680000</v>
      </c>
      <c r="F15" s="14" t="s">
        <v>84</v>
      </c>
      <c r="G15" s="14" t="s">
        <v>26</v>
      </c>
      <c r="H15" s="19">
        <f>'[1]Biens &amp; Travaux'!$O$20</f>
        <v>43073</v>
      </c>
      <c r="I15" s="19">
        <f>'[1]Biens &amp; Travaux'!$P$20</f>
        <v>43122</v>
      </c>
      <c r="J15" s="19">
        <f>'[1]Biens &amp; Travaux'!$S$20</f>
        <v>43431</v>
      </c>
      <c r="K15" s="38">
        <f>'[1]Biens &amp; Travaux'!$T$20</f>
        <v>24079254.757225435</v>
      </c>
      <c r="L15" s="19">
        <f>'[1]Biens &amp; Travaux'!$V$20</f>
        <v>44865</v>
      </c>
      <c r="M15" s="20" t="s">
        <v>85</v>
      </c>
    </row>
    <row r="16" spans="1:13" s="8" customFormat="1" ht="144" customHeight="1">
      <c r="A16" s="81"/>
      <c r="B16" s="47">
        <v>3</v>
      </c>
      <c r="C16" s="29" t="s">
        <v>108</v>
      </c>
      <c r="D16" s="37" t="s">
        <v>82</v>
      </c>
      <c r="E16" s="17">
        <v>345000</v>
      </c>
      <c r="F16" s="14" t="s">
        <v>27</v>
      </c>
      <c r="G16" s="14" t="s">
        <v>26</v>
      </c>
      <c r="H16" s="40">
        <f>'[2]Biens &amp; Travaux'!$O$24</f>
        <v>46336</v>
      </c>
      <c r="I16" s="40">
        <f>'[2]Biens &amp; Travaux'!$P$24</f>
        <v>46381</v>
      </c>
      <c r="J16" s="40">
        <f>'[2]Biens &amp; Travaux'!$S$24</f>
        <v>46425</v>
      </c>
      <c r="K16" s="41"/>
      <c r="L16" s="42">
        <f>'[2]Biens &amp; Travaux'!$V$24</f>
        <v>46536</v>
      </c>
      <c r="M16" s="20" t="s">
        <v>96</v>
      </c>
    </row>
    <row r="17" spans="1:13" s="8" customFormat="1" ht="93.6" customHeight="1">
      <c r="A17" s="81"/>
      <c r="B17" s="47">
        <v>4</v>
      </c>
      <c r="C17" s="15" t="s">
        <v>86</v>
      </c>
      <c r="D17" s="37" t="s">
        <v>87</v>
      </c>
      <c r="E17" s="17">
        <v>364690</v>
      </c>
      <c r="F17" s="14" t="s">
        <v>27</v>
      </c>
      <c r="G17" s="14" t="s">
        <v>26</v>
      </c>
      <c r="H17" s="19">
        <f>'[1]Biens &amp; Travaux'!$O$32</f>
        <v>43823</v>
      </c>
      <c r="I17" s="19">
        <f>'[1]Biens &amp; Travaux'!$P$32</f>
        <v>43854</v>
      </c>
      <c r="J17" s="19">
        <f>'[1]Biens &amp; Travaux'!$S$32</f>
        <v>44755</v>
      </c>
      <c r="K17" s="38">
        <f>'[1]Biens &amp; Travaux'!$T$32</f>
        <v>174106.38162741376</v>
      </c>
      <c r="L17" s="19">
        <f>'[1]Biens &amp; Travaux'!$V$31</f>
        <v>45102</v>
      </c>
      <c r="M17" s="20" t="s">
        <v>85</v>
      </c>
    </row>
    <row r="18" spans="1:13" s="8" customFormat="1" ht="38.4" customHeight="1">
      <c r="A18" s="81"/>
      <c r="B18" s="47">
        <v>5</v>
      </c>
      <c r="C18" s="15" t="s">
        <v>109</v>
      </c>
      <c r="D18" s="37" t="s">
        <v>87</v>
      </c>
      <c r="E18" s="17">
        <v>95950</v>
      </c>
      <c r="F18" s="14" t="s">
        <v>27</v>
      </c>
      <c r="G18" s="14" t="s">
        <v>26</v>
      </c>
      <c r="H18" s="40">
        <f>'[1]Biens &amp; Travaux'!$O$35</f>
        <v>43647</v>
      </c>
      <c r="I18" s="40">
        <f>'[1]Biens &amp; Travaux'!$P$35</f>
        <v>43677</v>
      </c>
      <c r="J18" s="40">
        <f>'[1]Biens &amp; Travaux'!$S$35</f>
        <v>44869</v>
      </c>
      <c r="K18" s="38">
        <f>'[1]Biens &amp; Travaux'!$T$35</f>
        <v>152722.40205380064</v>
      </c>
      <c r="L18" s="19">
        <f>'[1]Biens &amp; Travaux'!$V$35</f>
        <v>45212</v>
      </c>
      <c r="M18" s="20" t="s">
        <v>85</v>
      </c>
    </row>
    <row r="19" spans="1:13" s="8" customFormat="1" ht="28.2" customHeight="1">
      <c r="A19" s="81"/>
      <c r="B19" s="47">
        <v>6</v>
      </c>
      <c r="C19" s="29" t="s">
        <v>88</v>
      </c>
      <c r="D19" s="37" t="s">
        <v>87</v>
      </c>
      <c r="E19" s="17">
        <v>241119</v>
      </c>
      <c r="F19" s="14" t="s">
        <v>27</v>
      </c>
      <c r="G19" s="14" t="s">
        <v>26</v>
      </c>
      <c r="H19" s="40">
        <f>'[1]Biens &amp; Travaux'!$O$38</f>
        <v>44963</v>
      </c>
      <c r="I19" s="40">
        <f>'[1]Biens &amp; Travaux'!$P$38</f>
        <v>44994</v>
      </c>
      <c r="J19" s="40">
        <f>'[1]Biens &amp; Travaux'!$S$38</f>
        <v>45077</v>
      </c>
      <c r="K19" s="41" t="s">
        <v>89</v>
      </c>
      <c r="L19" s="42">
        <f>'[1]Biens &amp; Travaux'!$V$37</f>
        <v>45322</v>
      </c>
      <c r="M19" s="20" t="s">
        <v>85</v>
      </c>
    </row>
    <row r="20" spans="1:13" s="8" customFormat="1" ht="46.8" customHeight="1">
      <c r="A20" s="81"/>
      <c r="B20" s="47">
        <v>7</v>
      </c>
      <c r="C20" s="43" t="s">
        <v>90</v>
      </c>
      <c r="D20" s="37" t="s">
        <v>87</v>
      </c>
      <c r="E20" s="44">
        <v>85070</v>
      </c>
      <c r="F20" s="39" t="s">
        <v>91</v>
      </c>
      <c r="G20" s="14" t="s">
        <v>26</v>
      </c>
      <c r="H20" s="40">
        <f>'[1]Biens &amp; Travaux'!$N$44</f>
        <v>44899</v>
      </c>
      <c r="I20" s="40">
        <f>'[1]Biens &amp; Travaux'!$P$44</f>
        <v>44925</v>
      </c>
      <c r="J20" s="40">
        <f>'[1]Biens &amp; Travaux'!$S$44</f>
        <v>45001</v>
      </c>
      <c r="K20" s="41">
        <f>'[1]Biens &amp; Travaux'!$T$44</f>
        <v>212606.92376381293</v>
      </c>
      <c r="L20" s="42">
        <f>'[1]Biens &amp; Travaux'!$V$43</f>
        <v>45322</v>
      </c>
      <c r="M20" s="20" t="s">
        <v>85</v>
      </c>
    </row>
    <row r="21" spans="1:13" s="8" customFormat="1" ht="236.4" customHeight="1">
      <c r="A21" s="81"/>
      <c r="B21" s="47">
        <v>8</v>
      </c>
      <c r="C21" s="43" t="s">
        <v>113</v>
      </c>
      <c r="D21" s="37" t="s">
        <v>87</v>
      </c>
      <c r="E21" s="44">
        <v>714383</v>
      </c>
      <c r="F21" s="39" t="s">
        <v>27</v>
      </c>
      <c r="G21" s="14" t="s">
        <v>26</v>
      </c>
      <c r="H21" s="40">
        <f>'[2]Biens &amp; Travaux'!$O$42</f>
        <v>46300</v>
      </c>
      <c r="I21" s="40">
        <f>'[2]Biens &amp; Travaux'!$P$42</f>
        <v>46345</v>
      </c>
      <c r="J21" s="40">
        <f>'[2]Biens &amp; Travaux'!$S$42</f>
        <v>46388</v>
      </c>
      <c r="K21" s="41"/>
      <c r="L21" s="42">
        <f>'[2]Biens &amp; Travaux'!$V$42</f>
        <v>46458</v>
      </c>
      <c r="M21" s="20" t="s">
        <v>96</v>
      </c>
    </row>
    <row r="22" spans="1:13" s="8" customFormat="1" ht="62.4" customHeight="1">
      <c r="A22" s="82"/>
      <c r="B22" s="47">
        <v>9</v>
      </c>
      <c r="C22" s="43" t="s">
        <v>110</v>
      </c>
      <c r="D22" s="37" t="s">
        <v>87</v>
      </c>
      <c r="E22" s="44">
        <v>30000</v>
      </c>
      <c r="F22" s="39" t="s">
        <v>54</v>
      </c>
      <c r="G22" s="14" t="s">
        <v>26</v>
      </c>
      <c r="H22" s="40" t="s">
        <v>65</v>
      </c>
      <c r="I22" s="40">
        <f>'[2]Biens &amp; Travaux'!$P$45</f>
        <v>46387</v>
      </c>
      <c r="J22" s="40">
        <f>'[2]Biens &amp; Travaux'!$S$45</f>
        <v>46429</v>
      </c>
      <c r="K22" s="45"/>
      <c r="L22" s="42">
        <f>'[2]Biens &amp; Travaux'!$V$45</f>
        <v>46496</v>
      </c>
      <c r="M22" s="20" t="s">
        <v>96</v>
      </c>
    </row>
    <row r="23" spans="1:13" ht="17.399999999999999" customHeight="1">
      <c r="A23" s="62" t="s">
        <v>16</v>
      </c>
      <c r="B23" s="65"/>
      <c r="C23" s="66"/>
      <c r="D23" s="67"/>
      <c r="E23" s="59">
        <f>SUM(E14:E22)</f>
        <v>54696212</v>
      </c>
      <c r="F23" s="65"/>
      <c r="G23" s="66"/>
      <c r="H23" s="66"/>
      <c r="I23" s="66"/>
      <c r="J23" s="67"/>
      <c r="K23" s="98"/>
      <c r="L23" s="65"/>
      <c r="M23" s="67"/>
    </row>
    <row r="24" spans="1:13" ht="19.8" customHeight="1">
      <c r="A24" s="63"/>
      <c r="B24" s="68"/>
      <c r="C24" s="69"/>
      <c r="D24" s="70"/>
      <c r="E24" s="60"/>
      <c r="F24" s="68"/>
      <c r="G24" s="69"/>
      <c r="H24" s="69"/>
      <c r="I24" s="69"/>
      <c r="J24" s="70"/>
      <c r="K24" s="99"/>
      <c r="L24" s="68"/>
      <c r="M24" s="70"/>
    </row>
    <row r="25" spans="1:13" ht="17.399999999999999" customHeight="1">
      <c r="A25" s="64"/>
      <c r="B25" s="71"/>
      <c r="C25" s="72"/>
      <c r="D25" s="73"/>
      <c r="E25" s="61"/>
      <c r="F25" s="71"/>
      <c r="G25" s="72"/>
      <c r="H25" s="72"/>
      <c r="I25" s="72"/>
      <c r="J25" s="73"/>
      <c r="K25" s="100"/>
      <c r="L25" s="71"/>
      <c r="M25" s="73"/>
    </row>
    <row r="26" spans="1:13" ht="30.6" customHeight="1">
      <c r="A26" s="23" t="s">
        <v>17</v>
      </c>
      <c r="B26" s="57" t="s">
        <v>18</v>
      </c>
      <c r="C26" s="57"/>
      <c r="D26" s="57"/>
      <c r="E26" s="57"/>
      <c r="F26" s="57"/>
      <c r="G26" s="57"/>
      <c r="H26" s="57"/>
      <c r="I26" s="57"/>
      <c r="J26" s="57"/>
      <c r="K26" s="57"/>
      <c r="L26" s="57"/>
      <c r="M26" s="57"/>
    </row>
    <row r="27" spans="1:13" ht="22.8" customHeight="1">
      <c r="A27" s="23" t="s">
        <v>19</v>
      </c>
      <c r="B27" s="57" t="s">
        <v>20</v>
      </c>
      <c r="C27" s="57"/>
      <c r="D27" s="57"/>
      <c r="E27" s="57"/>
      <c r="F27" s="57"/>
      <c r="G27" s="57"/>
      <c r="H27" s="57"/>
      <c r="I27" s="57"/>
      <c r="J27" s="57"/>
      <c r="K27" s="57"/>
      <c r="L27" s="57"/>
      <c r="M27" s="57"/>
    </row>
    <row r="28" spans="1:13" ht="20.399999999999999" customHeight="1">
      <c r="A28" s="23" t="s">
        <v>21</v>
      </c>
      <c r="B28" s="97" t="s">
        <v>111</v>
      </c>
      <c r="C28" s="97"/>
      <c r="D28" s="97"/>
      <c r="E28" s="97"/>
      <c r="F28" s="97"/>
      <c r="G28" s="97"/>
      <c r="H28" s="97"/>
      <c r="I28" s="97"/>
      <c r="J28" s="95" t="s">
        <v>117</v>
      </c>
      <c r="K28" s="95"/>
      <c r="L28" s="95"/>
      <c r="M28" s="24"/>
    </row>
    <row r="29" spans="1:13" ht="22.2" customHeight="1">
      <c r="A29" s="23" t="s">
        <v>22</v>
      </c>
      <c r="B29" s="57" t="s">
        <v>23</v>
      </c>
      <c r="C29" s="57"/>
      <c r="D29" s="57"/>
      <c r="E29" s="57"/>
      <c r="F29" s="57"/>
      <c r="G29" s="57"/>
      <c r="H29" s="57"/>
      <c r="I29" s="57"/>
      <c r="J29" s="57"/>
      <c r="K29" s="57"/>
      <c r="L29" s="57"/>
      <c r="M29" s="57"/>
    </row>
    <row r="30" spans="1:13" ht="27.75" customHeight="1">
      <c r="A30" s="23" t="s">
        <v>24</v>
      </c>
      <c r="B30" s="97" t="s">
        <v>25</v>
      </c>
      <c r="C30" s="97"/>
      <c r="D30" s="97"/>
      <c r="E30" s="97"/>
      <c r="F30" s="97"/>
      <c r="G30" s="97"/>
      <c r="H30" s="97"/>
      <c r="I30" s="24"/>
      <c r="J30" s="96" t="s">
        <v>118</v>
      </c>
      <c r="K30" s="96"/>
      <c r="L30" s="96"/>
      <c r="M30" s="24"/>
    </row>
    <row r="31" spans="1:13" ht="18.600000000000001" customHeight="1">
      <c r="A31" s="9"/>
      <c r="B31" s="10"/>
      <c r="C31" s="10"/>
      <c r="D31" s="10"/>
      <c r="E31" s="10"/>
      <c r="F31" s="10"/>
      <c r="G31" s="10"/>
      <c r="H31" s="10"/>
      <c r="I31" s="10"/>
      <c r="J31" s="10"/>
      <c r="K31" s="10"/>
      <c r="L31" s="10"/>
      <c r="M31" s="10"/>
    </row>
    <row r="32" spans="1:13">
      <c r="A32" s="30"/>
      <c r="B32" s="31"/>
      <c r="C32" s="30"/>
      <c r="D32" s="30"/>
      <c r="E32" s="32"/>
      <c r="F32" s="30"/>
      <c r="G32" s="30"/>
      <c r="H32" s="30"/>
      <c r="I32" s="86"/>
      <c r="J32" s="86"/>
      <c r="K32" s="86"/>
      <c r="L32" s="86"/>
      <c r="M32" s="86"/>
    </row>
    <row r="33" spans="1:13">
      <c r="A33" s="30"/>
      <c r="B33" s="31"/>
      <c r="C33" s="30"/>
      <c r="D33" s="30"/>
      <c r="E33" s="32"/>
      <c r="F33" s="30"/>
      <c r="G33" s="30"/>
      <c r="H33" s="30"/>
      <c r="I33" s="31"/>
      <c r="J33" s="31"/>
      <c r="K33" s="31"/>
      <c r="L33" s="31"/>
      <c r="M33" s="31"/>
    </row>
    <row r="34" spans="1:13">
      <c r="A34" s="30"/>
      <c r="B34" s="31"/>
      <c r="C34" s="30"/>
      <c r="D34" s="30"/>
      <c r="E34" s="32"/>
      <c r="F34" s="30"/>
      <c r="G34" s="30"/>
      <c r="H34" s="30"/>
      <c r="I34" s="87" t="s">
        <v>119</v>
      </c>
      <c r="J34" s="87"/>
      <c r="K34" s="87"/>
      <c r="L34" s="87"/>
      <c r="M34" s="87"/>
    </row>
    <row r="35" spans="1:13">
      <c r="A35" s="30"/>
      <c r="B35" s="31"/>
      <c r="C35" s="30"/>
      <c r="D35" s="30"/>
      <c r="E35" s="32"/>
      <c r="F35" s="30"/>
      <c r="G35" s="30"/>
      <c r="H35" s="30"/>
      <c r="I35" s="31"/>
      <c r="J35" s="31"/>
      <c r="K35" s="31"/>
      <c r="L35" s="31"/>
      <c r="M35" s="31"/>
    </row>
    <row r="36" spans="1:13">
      <c r="A36" s="30"/>
      <c r="B36" s="31"/>
      <c r="C36" s="30"/>
      <c r="D36" s="30"/>
      <c r="E36" s="32"/>
      <c r="F36" s="30"/>
      <c r="G36" s="30"/>
      <c r="H36" s="30"/>
      <c r="I36" s="31"/>
      <c r="J36" s="31"/>
      <c r="K36" s="31"/>
      <c r="L36" s="31"/>
      <c r="M36" s="31"/>
    </row>
    <row r="37" spans="1:13" ht="15.6">
      <c r="A37" s="30"/>
      <c r="B37" s="31"/>
      <c r="C37" s="30"/>
      <c r="D37" s="30"/>
      <c r="E37" s="32"/>
      <c r="F37" s="30"/>
      <c r="G37" s="30"/>
      <c r="H37" s="30"/>
      <c r="I37" s="88"/>
      <c r="J37" s="88"/>
      <c r="K37" s="88"/>
      <c r="L37" s="88"/>
      <c r="M37" s="88"/>
    </row>
  </sheetData>
  <mergeCells count="37">
    <mergeCell ref="I32:M32"/>
    <mergeCell ref="I34:M34"/>
    <mergeCell ref="I37:M37"/>
    <mergeCell ref="A5:C5"/>
    <mergeCell ref="D5:M5"/>
    <mergeCell ref="B27:M27"/>
    <mergeCell ref="B29:M29"/>
    <mergeCell ref="A7:C7"/>
    <mergeCell ref="D7:M7"/>
    <mergeCell ref="A8:C8"/>
    <mergeCell ref="D8:M8"/>
    <mergeCell ref="J28:L28"/>
    <mergeCell ref="J30:L30"/>
    <mergeCell ref="B30:H30"/>
    <mergeCell ref="B28:I28"/>
    <mergeCell ref="K23:K25"/>
    <mergeCell ref="A1:M1"/>
    <mergeCell ref="A2:C2"/>
    <mergeCell ref="A3:C3"/>
    <mergeCell ref="D3:M3"/>
    <mergeCell ref="D2:M2"/>
    <mergeCell ref="A4:C4"/>
    <mergeCell ref="D4:M4"/>
    <mergeCell ref="A10:C10"/>
    <mergeCell ref="A12:M12"/>
    <mergeCell ref="B26:M26"/>
    <mergeCell ref="D10:M10"/>
    <mergeCell ref="E23:E25"/>
    <mergeCell ref="A23:A25"/>
    <mergeCell ref="B23:D25"/>
    <mergeCell ref="F23:J25"/>
    <mergeCell ref="L23:M25"/>
    <mergeCell ref="A9:C9"/>
    <mergeCell ref="D9:M9"/>
    <mergeCell ref="A6:C6"/>
    <mergeCell ref="D6:M6"/>
    <mergeCell ref="A14:A22"/>
  </mergeCells>
  <pageMargins left="0" right="0" top="0.19685039370078741" bottom="3.937007874015748E-2" header="0.15748031496062992" footer="0"/>
  <pageSetup paperSize="9" scale="82" fitToHeight="0" orientation="landscape" r:id="rId1"/>
  <rowBreaks count="2" manualBreakCount="2">
    <brk id="16" max="12" man="1"/>
    <brk id="25"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tabSelected="1" view="pageBreakPreview" topLeftCell="A40" zoomScaleNormal="100" zoomScaleSheetLayoutView="100" workbookViewId="0">
      <selection activeCell="F44" sqref="F44:J46"/>
    </sheetView>
  </sheetViews>
  <sheetFormatPr baseColWidth="10" defaultColWidth="8.5546875" defaultRowHeight="14.4"/>
  <cols>
    <col min="1" max="1" width="12.88671875" customWidth="1"/>
    <col min="2" max="2" width="7.5546875" style="4" customWidth="1"/>
    <col min="3" max="3" width="27.44140625" customWidth="1"/>
    <col min="4" max="4" width="10" customWidth="1"/>
    <col min="5" max="5" width="17.44140625" style="6" customWidth="1"/>
    <col min="6" max="6" width="11.44140625" customWidth="1"/>
    <col min="7" max="7" width="13.109375" customWidth="1"/>
    <col min="8" max="8" width="14.21875" customWidth="1"/>
    <col min="9" max="9" width="12.88671875" customWidth="1"/>
    <col min="10" max="10" width="11.44140625" customWidth="1"/>
    <col min="11" max="11" width="13.5546875" customWidth="1"/>
    <col min="12" max="12" width="13" customWidth="1"/>
    <col min="13" max="13" width="15.21875" customWidth="1"/>
  </cols>
  <sheetData>
    <row r="1" spans="1:13" ht="21.6" customHeight="1">
      <c r="A1" s="83" t="s">
        <v>46</v>
      </c>
      <c r="B1" s="83"/>
      <c r="C1" s="83"/>
      <c r="D1" s="83"/>
      <c r="E1" s="83"/>
      <c r="F1" s="83"/>
      <c r="G1" s="83"/>
      <c r="H1" s="83"/>
      <c r="I1" s="83"/>
      <c r="J1" s="83"/>
      <c r="K1" s="83"/>
      <c r="L1" s="83"/>
      <c r="M1" s="83"/>
    </row>
    <row r="2" spans="1:13" ht="15" customHeight="1">
      <c r="A2" s="25"/>
      <c r="B2" s="26"/>
      <c r="C2" s="25"/>
      <c r="D2" s="25"/>
      <c r="E2" s="27"/>
      <c r="F2" s="25"/>
      <c r="G2" s="25"/>
      <c r="H2" s="25"/>
      <c r="I2" s="25"/>
      <c r="J2" s="28"/>
      <c r="K2" s="28"/>
      <c r="L2" s="28"/>
      <c r="M2" s="28"/>
    </row>
    <row r="3" spans="1:13" ht="15.6">
      <c r="A3" s="101" t="s">
        <v>0</v>
      </c>
      <c r="B3" s="102"/>
      <c r="C3" s="103"/>
      <c r="D3" s="85" t="s">
        <v>1</v>
      </c>
      <c r="E3" s="85"/>
      <c r="F3" s="85"/>
      <c r="G3" s="85"/>
      <c r="H3" s="85"/>
      <c r="I3" s="85"/>
      <c r="J3" s="85"/>
      <c r="K3" s="85"/>
      <c r="L3" s="85"/>
      <c r="M3" s="85"/>
    </row>
    <row r="4" spans="1:13" ht="15.6">
      <c r="A4" s="104" t="s">
        <v>2</v>
      </c>
      <c r="B4" s="104"/>
      <c r="C4" s="104"/>
      <c r="D4" s="84" t="s">
        <v>33</v>
      </c>
      <c r="E4" s="84"/>
      <c r="F4" s="84"/>
      <c r="G4" s="84"/>
      <c r="H4" s="84"/>
      <c r="I4" s="84"/>
      <c r="J4" s="84"/>
      <c r="K4" s="84"/>
      <c r="L4" s="84"/>
      <c r="M4" s="84"/>
    </row>
    <row r="5" spans="1:13" ht="15.6">
      <c r="A5" s="101" t="s">
        <v>38</v>
      </c>
      <c r="B5" s="102"/>
      <c r="C5" s="103"/>
      <c r="D5" s="52" t="s">
        <v>44</v>
      </c>
      <c r="E5" s="53"/>
      <c r="F5" s="53"/>
      <c r="G5" s="53"/>
      <c r="H5" s="53"/>
      <c r="I5" s="53"/>
      <c r="J5" s="53"/>
      <c r="K5" s="53"/>
      <c r="L5" s="53"/>
      <c r="M5" s="54"/>
    </row>
    <row r="6" spans="1:13" ht="15.6">
      <c r="A6" s="104" t="s">
        <v>3</v>
      </c>
      <c r="B6" s="104"/>
      <c r="C6" s="104"/>
      <c r="D6" s="89" t="s">
        <v>52</v>
      </c>
      <c r="E6" s="90"/>
      <c r="F6" s="90"/>
      <c r="G6" s="90"/>
      <c r="H6" s="90"/>
      <c r="I6" s="90"/>
      <c r="J6" s="90"/>
      <c r="K6" s="90"/>
      <c r="L6" s="90"/>
      <c r="M6" s="90"/>
    </row>
    <row r="7" spans="1:13" ht="14.4" customHeight="1">
      <c r="A7" s="101" t="s">
        <v>39</v>
      </c>
      <c r="B7" s="102"/>
      <c r="C7" s="103"/>
      <c r="D7" s="94" t="s">
        <v>53</v>
      </c>
      <c r="E7" s="92"/>
      <c r="F7" s="92"/>
      <c r="G7" s="92"/>
      <c r="H7" s="92"/>
      <c r="I7" s="92"/>
      <c r="J7" s="92"/>
      <c r="K7" s="92"/>
      <c r="L7" s="92"/>
      <c r="M7" s="93"/>
    </row>
    <row r="8" spans="1:13" ht="36" customHeight="1">
      <c r="A8" s="101" t="s">
        <v>40</v>
      </c>
      <c r="B8" s="102"/>
      <c r="C8" s="103"/>
      <c r="D8" s="91">
        <v>42090</v>
      </c>
      <c r="E8" s="92"/>
      <c r="F8" s="92"/>
      <c r="G8" s="92"/>
      <c r="H8" s="92"/>
      <c r="I8" s="92"/>
      <c r="J8" s="92"/>
      <c r="K8" s="92"/>
      <c r="L8" s="92"/>
      <c r="M8" s="93"/>
    </row>
    <row r="9" spans="1:13" ht="21.6" customHeight="1">
      <c r="A9" s="101" t="s">
        <v>41</v>
      </c>
      <c r="B9" s="102"/>
      <c r="C9" s="103"/>
      <c r="D9" s="94" t="s">
        <v>45</v>
      </c>
      <c r="E9" s="92"/>
      <c r="F9" s="92"/>
      <c r="G9" s="92"/>
      <c r="H9" s="92"/>
      <c r="I9" s="92"/>
      <c r="J9" s="92"/>
      <c r="K9" s="92"/>
      <c r="L9" s="92"/>
      <c r="M9" s="93"/>
    </row>
    <row r="10" spans="1:13" s="7" customFormat="1" ht="35.4" customHeight="1">
      <c r="A10" s="110" t="s">
        <v>42</v>
      </c>
      <c r="B10" s="111"/>
      <c r="C10" s="112"/>
      <c r="D10" s="91">
        <v>46288</v>
      </c>
      <c r="E10" s="92"/>
      <c r="F10" s="92"/>
      <c r="G10" s="92"/>
      <c r="H10" s="92"/>
      <c r="I10" s="92"/>
      <c r="J10" s="92"/>
      <c r="K10" s="92"/>
      <c r="L10" s="92"/>
      <c r="M10" s="93"/>
    </row>
    <row r="11" spans="1:13" s="7" customFormat="1" ht="24.6" customHeight="1">
      <c r="A11" s="105" t="s">
        <v>43</v>
      </c>
      <c r="B11" s="105"/>
      <c r="C11" s="105"/>
      <c r="D11" s="94" t="s">
        <v>116</v>
      </c>
      <c r="E11" s="92"/>
      <c r="F11" s="92"/>
      <c r="G11" s="92"/>
      <c r="H11" s="92"/>
      <c r="I11" s="92"/>
      <c r="J11" s="92"/>
      <c r="K11" s="92"/>
      <c r="L11" s="92"/>
      <c r="M11" s="93"/>
    </row>
    <row r="12" spans="1:13">
      <c r="A12" s="1"/>
      <c r="B12" s="3"/>
      <c r="C12" s="1"/>
      <c r="D12" s="2"/>
      <c r="E12" s="5"/>
      <c r="F12" s="2"/>
      <c r="G12" s="2"/>
      <c r="H12" s="2"/>
      <c r="I12" s="2"/>
      <c r="J12" s="2"/>
      <c r="K12" s="2"/>
      <c r="L12" s="2"/>
      <c r="M12" s="2"/>
    </row>
    <row r="13" spans="1:13" ht="19.5" customHeight="1">
      <c r="A13" s="56" t="s">
        <v>46</v>
      </c>
      <c r="B13" s="56"/>
      <c r="C13" s="56"/>
      <c r="D13" s="56"/>
      <c r="E13" s="56"/>
      <c r="F13" s="56"/>
      <c r="G13" s="56"/>
      <c r="H13" s="56"/>
      <c r="I13" s="56"/>
      <c r="J13" s="56"/>
      <c r="K13" s="56"/>
      <c r="L13" s="56"/>
      <c r="M13" s="56"/>
    </row>
    <row r="14" spans="1:13" ht="75.599999999999994" customHeight="1">
      <c r="A14" s="11" t="s">
        <v>4</v>
      </c>
      <c r="B14" s="11" t="s">
        <v>5</v>
      </c>
      <c r="C14" s="11" t="s">
        <v>6</v>
      </c>
      <c r="D14" s="11" t="s">
        <v>7</v>
      </c>
      <c r="E14" s="12" t="s">
        <v>8</v>
      </c>
      <c r="F14" s="11" t="s">
        <v>9</v>
      </c>
      <c r="G14" s="11" t="s">
        <v>10</v>
      </c>
      <c r="H14" s="11" t="s">
        <v>11</v>
      </c>
      <c r="I14" s="11" t="s">
        <v>12</v>
      </c>
      <c r="J14" s="11" t="s">
        <v>13</v>
      </c>
      <c r="K14" s="11" t="s">
        <v>47</v>
      </c>
      <c r="L14" s="11" t="s">
        <v>14</v>
      </c>
      <c r="M14" s="11" t="s">
        <v>15</v>
      </c>
    </row>
    <row r="15" spans="1:13" s="8" customFormat="1" ht="50.4" customHeight="1">
      <c r="A15" s="13"/>
      <c r="B15" s="16">
        <v>1</v>
      </c>
      <c r="C15" s="15" t="s">
        <v>57</v>
      </c>
      <c r="D15" s="16" t="s">
        <v>28</v>
      </c>
      <c r="E15" s="17">
        <v>2110000</v>
      </c>
      <c r="F15" s="14" t="s">
        <v>30</v>
      </c>
      <c r="G15" s="14" t="s">
        <v>29</v>
      </c>
      <c r="H15" s="18">
        <f>[1]Consultants!$H$17</f>
        <v>43115</v>
      </c>
      <c r="I15" s="19">
        <f>[1]Consultants!$R$17</f>
        <v>43535</v>
      </c>
      <c r="J15" s="19">
        <f>[1]Consultants!$Y$17</f>
        <v>43906</v>
      </c>
      <c r="K15" s="46">
        <f>[1]Consultants!$Z$17</f>
        <v>1322625.2433492662</v>
      </c>
      <c r="L15" s="19">
        <f>[1]Consultants!$AB$17</f>
        <v>44957</v>
      </c>
      <c r="M15" s="20" t="s">
        <v>56</v>
      </c>
    </row>
    <row r="16" spans="1:13" s="8" customFormat="1" ht="61.2" customHeight="1">
      <c r="A16" s="13"/>
      <c r="B16" s="16">
        <v>2</v>
      </c>
      <c r="C16" s="15" t="s">
        <v>98</v>
      </c>
      <c r="D16" s="16" t="s">
        <v>28</v>
      </c>
      <c r="E16" s="17">
        <v>6531091</v>
      </c>
      <c r="F16" s="14" t="s">
        <v>30</v>
      </c>
      <c r="G16" s="14" t="s">
        <v>29</v>
      </c>
      <c r="H16" s="18">
        <f>[3]Consultants!$H$20</f>
        <v>46177</v>
      </c>
      <c r="I16" s="18">
        <f>[3]Consultants!$U$19</f>
        <v>46402</v>
      </c>
      <c r="J16" s="18">
        <f>[3]Consultants!$Y$19</f>
        <v>46445</v>
      </c>
      <c r="K16" s="20"/>
      <c r="L16" s="18">
        <f>[3]Consultants!$AB$19</f>
        <v>46831</v>
      </c>
      <c r="M16" s="20" t="s">
        <v>37</v>
      </c>
    </row>
    <row r="17" spans="1:13" s="8" customFormat="1" ht="61.2" customHeight="1">
      <c r="A17" s="13"/>
      <c r="B17" s="16">
        <v>3</v>
      </c>
      <c r="C17" s="15" t="s">
        <v>99</v>
      </c>
      <c r="D17" s="16" t="s">
        <v>28</v>
      </c>
      <c r="E17" s="17">
        <v>250000</v>
      </c>
      <c r="F17" s="14" t="s">
        <v>121</v>
      </c>
      <c r="G17" s="14" t="s">
        <v>29</v>
      </c>
      <c r="H17" s="18">
        <f>[3]Consultants!$H$22</f>
        <v>46329</v>
      </c>
      <c r="I17" s="18">
        <f>[3]Consultants!$U$22</f>
        <v>46174</v>
      </c>
      <c r="J17" s="18">
        <f>[3]Consultants!$Y$22</f>
        <v>46217</v>
      </c>
      <c r="K17" s="20"/>
      <c r="L17" s="18">
        <f>[3]Consultants!$AB$22</f>
        <v>46388</v>
      </c>
      <c r="M17" s="20"/>
    </row>
    <row r="18" spans="1:13" ht="127.8" customHeight="1">
      <c r="A18" s="106" t="s">
        <v>32</v>
      </c>
      <c r="B18" s="16">
        <v>4</v>
      </c>
      <c r="C18" s="15" t="s">
        <v>34</v>
      </c>
      <c r="D18" s="16" t="s">
        <v>28</v>
      </c>
      <c r="E18" s="17">
        <v>285000</v>
      </c>
      <c r="F18" s="14" t="s">
        <v>30</v>
      </c>
      <c r="G18" s="14" t="s">
        <v>29</v>
      </c>
      <c r="H18" s="18">
        <f>[3]Consultants!$H$26</f>
        <v>45712</v>
      </c>
      <c r="I18" s="18">
        <f>[2]Consultants!$U$25</f>
        <v>46338</v>
      </c>
      <c r="J18" s="18">
        <f>[2]Consultants!$Y$25</f>
        <v>46381</v>
      </c>
      <c r="K18" s="20"/>
      <c r="L18" s="18">
        <f>[2]Consultants!$AB$25</f>
        <v>46767</v>
      </c>
      <c r="M18" s="20" t="s">
        <v>37</v>
      </c>
    </row>
    <row r="19" spans="1:13" ht="75" customHeight="1">
      <c r="A19" s="106"/>
      <c r="B19" s="16">
        <v>5</v>
      </c>
      <c r="C19" s="15" t="s">
        <v>35</v>
      </c>
      <c r="D19" s="14" t="s">
        <v>28</v>
      </c>
      <c r="E19" s="17">
        <v>320000</v>
      </c>
      <c r="F19" s="14" t="s">
        <v>30</v>
      </c>
      <c r="G19" s="14" t="s">
        <v>29</v>
      </c>
      <c r="H19" s="19">
        <f>[4]Consultants!$H$26</f>
        <v>44823</v>
      </c>
      <c r="I19" s="18">
        <f>[3]Consultants!$U$29</f>
        <v>46240</v>
      </c>
      <c r="J19" s="18">
        <f>[2]Consultants!$Y$28</f>
        <v>46352</v>
      </c>
      <c r="K19" s="20"/>
      <c r="L19" s="18">
        <f>[3]Consultants!$AB$28</f>
        <v>46738</v>
      </c>
      <c r="M19" s="15" t="s">
        <v>37</v>
      </c>
    </row>
    <row r="20" spans="1:13" ht="52.8" customHeight="1">
      <c r="A20" s="106"/>
      <c r="B20" s="16">
        <v>6</v>
      </c>
      <c r="C20" s="15" t="s">
        <v>59</v>
      </c>
      <c r="D20" s="14" t="s">
        <v>28</v>
      </c>
      <c r="E20" s="17">
        <v>158000</v>
      </c>
      <c r="F20" s="14" t="s">
        <v>30</v>
      </c>
      <c r="G20" s="14" t="s">
        <v>29</v>
      </c>
      <c r="H20" s="19">
        <f>[1]Consultants!$H$30</f>
        <v>43850</v>
      </c>
      <c r="I20" s="19">
        <f>[1]Consultants!$U$30</f>
        <v>45167</v>
      </c>
      <c r="J20" s="19">
        <f>[1]Consultants!$Y$30</f>
        <v>45447</v>
      </c>
      <c r="K20" s="14" t="str">
        <f>[1]Consultants!$Z$30</f>
        <v>96 553 419 FCFA</v>
      </c>
      <c r="L20" s="19">
        <v>45793</v>
      </c>
      <c r="M20" s="20" t="s">
        <v>56</v>
      </c>
    </row>
    <row r="21" spans="1:13" ht="69.599999999999994" customHeight="1">
      <c r="A21" s="106"/>
      <c r="B21" s="16">
        <v>7</v>
      </c>
      <c r="C21" s="15" t="s">
        <v>61</v>
      </c>
      <c r="D21" s="14" t="s">
        <v>28</v>
      </c>
      <c r="E21" s="17">
        <v>158000</v>
      </c>
      <c r="F21" s="14" t="s">
        <v>31</v>
      </c>
      <c r="G21" s="14" t="s">
        <v>29</v>
      </c>
      <c r="H21" s="19">
        <f>[1]Consultants!$H$34</f>
        <v>45007</v>
      </c>
      <c r="I21" s="19">
        <f>[1]Consultants!$U$34</f>
        <v>45397</v>
      </c>
      <c r="J21" s="19">
        <f>[1]Consultants!$Y$34</f>
        <v>45421</v>
      </c>
      <c r="K21" s="14" t="s">
        <v>97</v>
      </c>
      <c r="L21" s="19">
        <f>[5]Consultants!$AB$30</f>
        <v>46052</v>
      </c>
      <c r="M21" s="20" t="s">
        <v>60</v>
      </c>
    </row>
    <row r="22" spans="1:13" ht="69.599999999999994" customHeight="1">
      <c r="A22" s="106"/>
      <c r="B22" s="16">
        <v>8</v>
      </c>
      <c r="C22" s="15" t="s">
        <v>62</v>
      </c>
      <c r="D22" s="14" t="s">
        <v>28</v>
      </c>
      <c r="E22" s="17">
        <v>36460</v>
      </c>
      <c r="F22" s="14" t="s">
        <v>31</v>
      </c>
      <c r="G22" s="14" t="s">
        <v>29</v>
      </c>
      <c r="H22" s="19">
        <f>[1]Consultants!$H$37</f>
        <v>43115</v>
      </c>
      <c r="I22" s="19">
        <f>[1]Consultants!$U$37</f>
        <v>44671</v>
      </c>
      <c r="J22" s="19">
        <f>[1]Consultants!$Y$37</f>
        <v>44783</v>
      </c>
      <c r="K22" s="14" t="s">
        <v>66</v>
      </c>
      <c r="L22" s="19">
        <f>[1]Consultants!$AB$37</f>
        <v>44899</v>
      </c>
      <c r="M22" s="20" t="s">
        <v>92</v>
      </c>
    </row>
    <row r="23" spans="1:13" ht="69.599999999999994" customHeight="1">
      <c r="A23" s="106"/>
      <c r="B23" s="16">
        <v>9</v>
      </c>
      <c r="C23" s="15" t="s">
        <v>58</v>
      </c>
      <c r="D23" s="14" t="s">
        <v>28</v>
      </c>
      <c r="E23" s="17">
        <v>20000</v>
      </c>
      <c r="F23" s="14" t="s">
        <v>31</v>
      </c>
      <c r="G23" s="14" t="s">
        <v>29</v>
      </c>
      <c r="H23" s="19">
        <f>[1]Consultants!$H$27</f>
        <v>43703</v>
      </c>
      <c r="I23" s="19">
        <f>[1]Consultants!$U$27</f>
        <v>44265</v>
      </c>
      <c r="J23" s="19">
        <f>[1]Consultants!$Y$27</f>
        <v>44511</v>
      </c>
      <c r="K23" s="14" t="str">
        <f>[1]Consultants!$Z$27</f>
        <v>11810000 FCFA</v>
      </c>
      <c r="L23" s="19">
        <f>[1]Consultants!$AB$27</f>
        <v>44559</v>
      </c>
      <c r="M23" s="20" t="s">
        <v>56</v>
      </c>
    </row>
    <row r="24" spans="1:13" ht="123.6" customHeight="1">
      <c r="A24" s="106"/>
      <c r="B24" s="16">
        <v>10</v>
      </c>
      <c r="C24" s="15" t="s">
        <v>100</v>
      </c>
      <c r="D24" s="16" t="s">
        <v>28</v>
      </c>
      <c r="E24" s="22">
        <v>10000</v>
      </c>
      <c r="F24" s="14" t="s">
        <v>54</v>
      </c>
      <c r="G24" s="14" t="s">
        <v>29</v>
      </c>
      <c r="H24" s="21" t="s">
        <v>55</v>
      </c>
      <c r="I24" s="18">
        <f>[2]Consultants!$U$44</f>
        <v>46272</v>
      </c>
      <c r="J24" s="18">
        <f>[2]Consultants!$Y$43</f>
        <v>46327</v>
      </c>
      <c r="K24" s="20"/>
      <c r="L24" s="18">
        <f>[2]Consultants!$AB$43</f>
        <v>46364</v>
      </c>
      <c r="M24" s="15" t="s">
        <v>37</v>
      </c>
    </row>
    <row r="25" spans="1:13" ht="96" customHeight="1">
      <c r="A25" s="106"/>
      <c r="B25" s="16">
        <v>11</v>
      </c>
      <c r="C25" s="15" t="s">
        <v>63</v>
      </c>
      <c r="D25" s="14" t="s">
        <v>28</v>
      </c>
      <c r="E25" s="17">
        <v>30000</v>
      </c>
      <c r="F25" s="14" t="s">
        <v>54</v>
      </c>
      <c r="G25" s="14" t="s">
        <v>29</v>
      </c>
      <c r="H25" s="21" t="s">
        <v>65</v>
      </c>
      <c r="I25" s="21" t="s">
        <v>65</v>
      </c>
      <c r="J25" s="19">
        <f>[1]Consultants!$Y$40</f>
        <v>43278</v>
      </c>
      <c r="K25" s="15" t="s">
        <v>67</v>
      </c>
      <c r="L25" s="19">
        <v>45611</v>
      </c>
      <c r="M25" s="20" t="s">
        <v>92</v>
      </c>
    </row>
    <row r="26" spans="1:13" ht="83.4" customHeight="1">
      <c r="A26" s="106"/>
      <c r="B26" s="16">
        <v>12</v>
      </c>
      <c r="C26" s="15" t="s">
        <v>64</v>
      </c>
      <c r="D26" s="14" t="s">
        <v>28</v>
      </c>
      <c r="E26" s="17">
        <v>157990</v>
      </c>
      <c r="F26" s="14" t="s">
        <v>54</v>
      </c>
      <c r="G26" s="14" t="s">
        <v>29</v>
      </c>
      <c r="H26" s="21" t="s">
        <v>65</v>
      </c>
      <c r="I26" s="21" t="s">
        <v>65</v>
      </c>
      <c r="J26" s="19">
        <f>[1]Consultants!$Y$43</f>
        <v>43277</v>
      </c>
      <c r="K26" s="14" t="s">
        <v>68</v>
      </c>
      <c r="L26" s="19">
        <v>45555</v>
      </c>
      <c r="M26" s="20" t="s">
        <v>92</v>
      </c>
    </row>
    <row r="27" spans="1:13" ht="163.80000000000001" customHeight="1">
      <c r="A27" s="106"/>
      <c r="B27" s="16">
        <v>13</v>
      </c>
      <c r="C27" s="15" t="s">
        <v>69</v>
      </c>
      <c r="D27" s="14" t="s">
        <v>28</v>
      </c>
      <c r="E27" s="17">
        <v>1340000</v>
      </c>
      <c r="F27" s="14" t="s">
        <v>54</v>
      </c>
      <c r="G27" s="14" t="s">
        <v>29</v>
      </c>
      <c r="H27" s="21" t="s">
        <v>65</v>
      </c>
      <c r="I27" s="21" t="s">
        <v>65</v>
      </c>
      <c r="J27" s="19">
        <f>[6]Consultants!$Y$51</f>
        <v>43039</v>
      </c>
      <c r="K27" s="14" t="str">
        <f>[1]Consultants!$Z$46</f>
        <v>1 570 846 $US</v>
      </c>
      <c r="L27" s="19">
        <f>[6]Consultants!$AB$51</f>
        <v>44742</v>
      </c>
      <c r="M27" s="20" t="s">
        <v>92</v>
      </c>
    </row>
    <row r="28" spans="1:13" ht="107.4" customHeight="1">
      <c r="A28" s="106"/>
      <c r="B28" s="16">
        <v>14</v>
      </c>
      <c r="C28" s="15" t="s">
        <v>94</v>
      </c>
      <c r="D28" s="16" t="s">
        <v>28</v>
      </c>
      <c r="E28" s="17">
        <v>285000</v>
      </c>
      <c r="F28" s="14" t="s">
        <v>30</v>
      </c>
      <c r="G28" s="14" t="s">
        <v>29</v>
      </c>
      <c r="H28" s="18">
        <f>[3]Consultants!$H$56</f>
        <v>46188</v>
      </c>
      <c r="I28" s="18">
        <f>[3]Consultants!$U$55</f>
        <v>46356</v>
      </c>
      <c r="J28" s="18">
        <f>[3]Consultants!$Y$55</f>
        <v>46400</v>
      </c>
      <c r="K28" s="20"/>
      <c r="L28" s="18">
        <f>[3]Consultants!$AB$55</f>
        <v>46511</v>
      </c>
      <c r="M28" s="15" t="s">
        <v>37</v>
      </c>
    </row>
    <row r="29" spans="1:13" ht="107.4" customHeight="1">
      <c r="A29" s="106"/>
      <c r="B29" s="16">
        <v>15</v>
      </c>
      <c r="C29" s="15" t="s">
        <v>101</v>
      </c>
      <c r="D29" s="16" t="s">
        <v>28</v>
      </c>
      <c r="E29" s="17">
        <v>100000</v>
      </c>
      <c r="F29" s="14" t="s">
        <v>103</v>
      </c>
      <c r="G29" s="14" t="s">
        <v>29</v>
      </c>
      <c r="H29" s="18">
        <f>[3]Consultants!$H$58</f>
        <v>46307</v>
      </c>
      <c r="I29" s="18">
        <f>[3]Consultants!$U$58</f>
        <v>46357</v>
      </c>
      <c r="J29" s="18">
        <f>[3]Consultants!$Y$58</f>
        <v>46401</v>
      </c>
      <c r="K29" s="20"/>
      <c r="L29" s="18">
        <f>[3]Consultants!$AB$58</f>
        <v>46512</v>
      </c>
      <c r="M29" s="15" t="s">
        <v>37</v>
      </c>
    </row>
    <row r="30" spans="1:13" ht="86.4" customHeight="1">
      <c r="A30" s="106"/>
      <c r="B30" s="16">
        <v>16</v>
      </c>
      <c r="C30" s="15" t="s">
        <v>102</v>
      </c>
      <c r="D30" s="16" t="s">
        <v>28</v>
      </c>
      <c r="E30" s="17">
        <v>70000</v>
      </c>
      <c r="F30" s="14" t="s">
        <v>36</v>
      </c>
      <c r="G30" s="14" t="s">
        <v>105</v>
      </c>
      <c r="H30" s="18">
        <f>[3]Consultants!$H$62</f>
        <v>46062</v>
      </c>
      <c r="I30" s="18">
        <f>[3]Consultants!$U$62</f>
        <v>46125</v>
      </c>
      <c r="J30" s="18">
        <f>[3]Consultants!$Y$62</f>
        <v>46147</v>
      </c>
      <c r="K30" s="20" t="s">
        <v>112</v>
      </c>
      <c r="L30" s="18">
        <f>[3]Consultants!$AB$61</f>
        <v>46238</v>
      </c>
      <c r="M30" s="15" t="s">
        <v>80</v>
      </c>
    </row>
    <row r="31" spans="1:13" ht="77.400000000000006" customHeight="1">
      <c r="A31" s="106"/>
      <c r="B31" s="16">
        <v>17</v>
      </c>
      <c r="C31" s="15" t="s">
        <v>104</v>
      </c>
      <c r="D31" s="16" t="s">
        <v>28</v>
      </c>
      <c r="E31" s="17">
        <v>95000</v>
      </c>
      <c r="F31" s="14" t="s">
        <v>36</v>
      </c>
      <c r="G31" s="14" t="s">
        <v>29</v>
      </c>
      <c r="H31" s="18">
        <f>[3]Consultants!$H$64</f>
        <v>46269</v>
      </c>
      <c r="I31" s="18">
        <f>[3]Consultants!$U$64</f>
        <v>46319</v>
      </c>
      <c r="J31" s="18">
        <f>[3]Consultants!$Y$64</f>
        <v>46362</v>
      </c>
      <c r="K31" s="20"/>
      <c r="L31" s="18">
        <f>[3]Consultants!$AB$64</f>
        <v>46429</v>
      </c>
      <c r="M31" s="15" t="s">
        <v>37</v>
      </c>
    </row>
    <row r="32" spans="1:13" ht="77.400000000000006" customHeight="1">
      <c r="A32" s="106"/>
      <c r="B32" s="16">
        <v>18</v>
      </c>
      <c r="C32" s="15" t="s">
        <v>106</v>
      </c>
      <c r="D32" s="16" t="s">
        <v>28</v>
      </c>
      <c r="E32" s="17">
        <v>26000</v>
      </c>
      <c r="F32" s="14" t="s">
        <v>36</v>
      </c>
      <c r="G32" s="14" t="s">
        <v>29</v>
      </c>
      <c r="H32" s="19">
        <f>[1]Consultants!$H$58</f>
        <v>45359</v>
      </c>
      <c r="I32" s="19">
        <f>[1]Consultants!$U$58</f>
        <v>45468</v>
      </c>
      <c r="J32" s="19">
        <f>[1]Consultants!$Y$58</f>
        <v>45476</v>
      </c>
      <c r="K32" s="14" t="s">
        <v>70</v>
      </c>
      <c r="L32" s="19">
        <v>45572</v>
      </c>
      <c r="M32" s="20" t="s">
        <v>92</v>
      </c>
    </row>
    <row r="33" spans="1:13" ht="56.4" customHeight="1">
      <c r="A33" s="106"/>
      <c r="B33" s="16">
        <v>19</v>
      </c>
      <c r="C33" s="15" t="s">
        <v>71</v>
      </c>
      <c r="D33" s="16" t="s">
        <v>28</v>
      </c>
      <c r="E33" s="17">
        <v>60000</v>
      </c>
      <c r="F33" s="14" t="s">
        <v>30</v>
      </c>
      <c r="G33" s="14" t="s">
        <v>29</v>
      </c>
      <c r="H33" s="19">
        <f>[1]Consultants!$H$64</f>
        <v>45000</v>
      </c>
      <c r="I33" s="19">
        <f>[1]Consultants!$U$64</f>
        <v>45359</v>
      </c>
      <c r="J33" s="19">
        <f>[1]Consultants!$Y$64</f>
        <v>45441</v>
      </c>
      <c r="K33" s="14" t="s">
        <v>76</v>
      </c>
      <c r="L33" s="19">
        <f>[5]Consultants!$AB$62</f>
        <v>46112</v>
      </c>
      <c r="M33" s="15" t="s">
        <v>80</v>
      </c>
    </row>
    <row r="34" spans="1:13" ht="56.4" customHeight="1">
      <c r="A34" s="106"/>
      <c r="B34" s="16">
        <v>20</v>
      </c>
      <c r="C34" s="15" t="s">
        <v>73</v>
      </c>
      <c r="D34" s="16" t="s">
        <v>28</v>
      </c>
      <c r="E34" s="17">
        <v>50000</v>
      </c>
      <c r="F34" s="14" t="s">
        <v>36</v>
      </c>
      <c r="G34" s="14" t="s">
        <v>29</v>
      </c>
      <c r="H34" s="19">
        <f>[1]Consultants!$H$67</f>
        <v>45131</v>
      </c>
      <c r="I34" s="19">
        <f>[1]Consultants!$U$67</f>
        <v>45478</v>
      </c>
      <c r="J34" s="19">
        <f>[1]Consultants!$Y$67</f>
        <v>45537</v>
      </c>
      <c r="K34" s="14" t="s">
        <v>77</v>
      </c>
      <c r="L34" s="19">
        <v>45905</v>
      </c>
      <c r="M34" s="15" t="s">
        <v>80</v>
      </c>
    </row>
    <row r="35" spans="1:13" ht="56.4" customHeight="1">
      <c r="A35" s="106"/>
      <c r="B35" s="16">
        <v>21</v>
      </c>
      <c r="C35" s="15" t="s">
        <v>72</v>
      </c>
      <c r="D35" s="16" t="s">
        <v>28</v>
      </c>
      <c r="E35" s="17">
        <v>55000</v>
      </c>
      <c r="F35" s="14" t="s">
        <v>36</v>
      </c>
      <c r="G35" s="14" t="s">
        <v>29</v>
      </c>
      <c r="H35" s="19">
        <f>[1]Consultants!$H$70</f>
        <v>45131</v>
      </c>
      <c r="I35" s="19">
        <f>[1]Consultants!$U$70</f>
        <v>45380</v>
      </c>
      <c r="J35" s="19">
        <f>[1]Consultants!$Y$70</f>
        <v>45475</v>
      </c>
      <c r="K35" s="14" t="s">
        <v>78</v>
      </c>
      <c r="L35" s="19">
        <v>45845</v>
      </c>
      <c r="M35" s="15" t="s">
        <v>80</v>
      </c>
    </row>
    <row r="36" spans="1:13" ht="56.4" customHeight="1">
      <c r="A36" s="106"/>
      <c r="B36" s="16">
        <v>22</v>
      </c>
      <c r="C36" s="15" t="s">
        <v>74</v>
      </c>
      <c r="D36" s="16" t="s">
        <v>28</v>
      </c>
      <c r="E36" s="17">
        <v>60000</v>
      </c>
      <c r="F36" s="14" t="s">
        <v>36</v>
      </c>
      <c r="G36" s="14" t="s">
        <v>29</v>
      </c>
      <c r="H36" s="19">
        <f>[1]Consultants!$H$73</f>
        <v>45159</v>
      </c>
      <c r="I36" s="19">
        <f>[1]Consultants!$U$73</f>
        <v>45380</v>
      </c>
      <c r="J36" s="19">
        <f>[1]Consultants!$Y$73</f>
        <v>45420</v>
      </c>
      <c r="K36" s="14" t="s">
        <v>79</v>
      </c>
      <c r="L36" s="19">
        <v>45789</v>
      </c>
      <c r="M36" s="15" t="s">
        <v>80</v>
      </c>
    </row>
    <row r="37" spans="1:13" ht="56.4" customHeight="1">
      <c r="A37" s="106"/>
      <c r="B37" s="16">
        <v>23</v>
      </c>
      <c r="C37" s="15" t="s">
        <v>75</v>
      </c>
      <c r="D37" s="16" t="s">
        <v>28</v>
      </c>
      <c r="E37" s="17">
        <v>60000</v>
      </c>
      <c r="F37" s="14" t="s">
        <v>36</v>
      </c>
      <c r="G37" s="14" t="s">
        <v>29</v>
      </c>
      <c r="H37" s="19">
        <f>[1]Consultants!$H$76</f>
        <v>45124</v>
      </c>
      <c r="I37" s="19">
        <f>[1]Consultants!$U$76</f>
        <v>45478</v>
      </c>
      <c r="J37" s="19">
        <f>[1]Consultants!$Y$76</f>
        <v>45539</v>
      </c>
      <c r="K37" s="14" t="s">
        <v>79</v>
      </c>
      <c r="L37" s="19">
        <v>45915</v>
      </c>
      <c r="M37" s="15" t="s">
        <v>80</v>
      </c>
    </row>
    <row r="38" spans="1:13" ht="56.4" customHeight="1">
      <c r="A38" s="106"/>
      <c r="B38" s="16">
        <v>24</v>
      </c>
      <c r="C38" s="15" t="s">
        <v>95</v>
      </c>
      <c r="D38" s="16" t="s">
        <v>28</v>
      </c>
      <c r="E38" s="17">
        <v>55000</v>
      </c>
      <c r="F38" s="14" t="s">
        <v>36</v>
      </c>
      <c r="G38" s="14" t="s">
        <v>29</v>
      </c>
      <c r="H38" s="18">
        <f>[2]Consultants!$H$85</f>
        <v>46336</v>
      </c>
      <c r="I38" s="18">
        <f>[2]Consultants!$I$85</f>
        <v>46351</v>
      </c>
      <c r="J38" s="18">
        <f>[2]Consultants!$Y$85</f>
        <v>46429</v>
      </c>
      <c r="K38" s="20"/>
      <c r="L38" s="18">
        <f>[2]Consultants!$AB$85</f>
        <v>46550</v>
      </c>
      <c r="M38" s="15" t="s">
        <v>37</v>
      </c>
    </row>
    <row r="39" spans="1:13" ht="56.4" customHeight="1">
      <c r="A39" s="106"/>
      <c r="B39" s="16">
        <v>25</v>
      </c>
      <c r="C39" s="15" t="s">
        <v>48</v>
      </c>
      <c r="D39" s="16" t="s">
        <v>28</v>
      </c>
      <c r="E39" s="17">
        <v>50000</v>
      </c>
      <c r="F39" s="14" t="s">
        <v>36</v>
      </c>
      <c r="G39" s="14" t="s">
        <v>29</v>
      </c>
      <c r="H39" s="18">
        <f>[6]Consultants!$H$87</f>
        <v>46003</v>
      </c>
      <c r="I39" s="18">
        <f>[2]Consultants!$I$89</f>
        <v>46021</v>
      </c>
      <c r="J39" s="18">
        <f>[2]Consultants!$Y$88</f>
        <v>46330</v>
      </c>
      <c r="K39" s="20"/>
      <c r="L39" s="18">
        <f>[2]Consultants!$AB$88</f>
        <v>46702</v>
      </c>
      <c r="M39" s="15" t="s">
        <v>37</v>
      </c>
    </row>
    <row r="40" spans="1:13" ht="66" customHeight="1">
      <c r="A40" s="106"/>
      <c r="B40" s="16">
        <v>26</v>
      </c>
      <c r="C40" s="15" t="s">
        <v>107</v>
      </c>
      <c r="D40" s="16" t="s">
        <v>28</v>
      </c>
      <c r="E40" s="17">
        <v>55000</v>
      </c>
      <c r="F40" s="14" t="s">
        <v>36</v>
      </c>
      <c r="G40" s="14" t="s">
        <v>29</v>
      </c>
      <c r="H40" s="19">
        <f>+[7]Consultants!$H$73</f>
        <v>45131</v>
      </c>
      <c r="I40" s="19">
        <f>[8]Consultants!$U$82</f>
        <v>45798</v>
      </c>
      <c r="J40" s="19">
        <f>[8]Consultants!$Y$81</f>
        <v>45897</v>
      </c>
      <c r="K40" s="15" t="s">
        <v>49</v>
      </c>
      <c r="L40" s="19">
        <f>[8]Consultants!$AB$81</f>
        <v>46269</v>
      </c>
      <c r="M40" s="15" t="s">
        <v>80</v>
      </c>
    </row>
    <row r="41" spans="1:13" ht="52.2" customHeight="1">
      <c r="A41" s="106"/>
      <c r="B41" s="16">
        <v>27</v>
      </c>
      <c r="C41" s="15" t="s">
        <v>50</v>
      </c>
      <c r="D41" s="16" t="s">
        <v>28</v>
      </c>
      <c r="E41" s="17">
        <v>30000</v>
      </c>
      <c r="F41" s="14" t="s">
        <v>31</v>
      </c>
      <c r="G41" s="14" t="s">
        <v>29</v>
      </c>
      <c r="H41" s="19">
        <f>[4]Consultants!$H$87</f>
        <v>45936</v>
      </c>
      <c r="I41" s="18">
        <f>[2]Consultants!$U$95</f>
        <v>46205</v>
      </c>
      <c r="J41" s="18">
        <f>[2]Consultants!$Y$94</f>
        <v>46324</v>
      </c>
      <c r="K41" s="20"/>
      <c r="L41" s="18">
        <f>[2]Consultants!$AB$94</f>
        <v>46474</v>
      </c>
      <c r="M41" s="15" t="s">
        <v>37</v>
      </c>
    </row>
    <row r="42" spans="1:13" ht="52.2" customHeight="1">
      <c r="A42" s="106"/>
      <c r="B42" s="16">
        <v>28</v>
      </c>
      <c r="C42" s="15" t="s">
        <v>93</v>
      </c>
      <c r="D42" s="16" t="s">
        <v>28</v>
      </c>
      <c r="E42" s="17">
        <v>50000</v>
      </c>
      <c r="F42" s="14" t="s">
        <v>54</v>
      </c>
      <c r="G42" s="14" t="s">
        <v>29</v>
      </c>
      <c r="H42" s="21" t="s">
        <v>65</v>
      </c>
      <c r="I42" s="48" t="str">
        <f>[2]Consultants!$I$97</f>
        <v>NA</v>
      </c>
      <c r="J42" s="18">
        <f>[2]Consultants!$Y$97</f>
        <v>46319</v>
      </c>
      <c r="K42" s="20"/>
      <c r="L42" s="18">
        <f>[2]Consultants!$AB$97</f>
        <v>46687</v>
      </c>
      <c r="M42" s="15" t="s">
        <v>37</v>
      </c>
    </row>
    <row r="43" spans="1:13" ht="53.4" customHeight="1">
      <c r="A43" s="106"/>
      <c r="B43" s="16">
        <v>29</v>
      </c>
      <c r="C43" s="15" t="s">
        <v>114</v>
      </c>
      <c r="D43" s="16" t="s">
        <v>28</v>
      </c>
      <c r="E43" s="17">
        <v>55000</v>
      </c>
      <c r="F43" s="14" t="s">
        <v>36</v>
      </c>
      <c r="G43" s="14" t="s">
        <v>29</v>
      </c>
      <c r="H43" s="21">
        <f>[2]Consultants!$H$101</f>
        <v>46262</v>
      </c>
      <c r="I43" s="18">
        <f>[2]Consultants!$I$101</f>
        <v>46286</v>
      </c>
      <c r="J43" s="18">
        <f>[2]Consultants!$Y$100</f>
        <v>46382</v>
      </c>
      <c r="K43" s="20"/>
      <c r="L43" s="18">
        <f>[2]Consultants!$AB$100</f>
        <v>46754</v>
      </c>
      <c r="M43" s="15" t="s">
        <v>37</v>
      </c>
    </row>
    <row r="44" spans="1:13" ht="17.399999999999999" customHeight="1">
      <c r="A44" s="62" t="s">
        <v>16</v>
      </c>
      <c r="B44" s="65"/>
      <c r="C44" s="66"/>
      <c r="D44" s="67"/>
      <c r="E44" s="59">
        <f>SUM(E15:E43)</f>
        <v>12562541</v>
      </c>
      <c r="F44" s="65"/>
      <c r="G44" s="66"/>
      <c r="H44" s="66"/>
      <c r="I44" s="66"/>
      <c r="J44" s="67"/>
      <c r="K44" s="98"/>
      <c r="L44" s="65"/>
      <c r="M44" s="67"/>
    </row>
    <row r="45" spans="1:13" ht="17.399999999999999" customHeight="1">
      <c r="A45" s="63"/>
      <c r="B45" s="68"/>
      <c r="C45" s="69"/>
      <c r="D45" s="70"/>
      <c r="E45" s="60"/>
      <c r="F45" s="68"/>
      <c r="G45" s="69"/>
      <c r="H45" s="69"/>
      <c r="I45" s="69"/>
      <c r="J45" s="70"/>
      <c r="K45" s="99"/>
      <c r="L45" s="68"/>
      <c r="M45" s="70"/>
    </row>
    <row r="46" spans="1:13" ht="17.399999999999999" customHeight="1">
      <c r="A46" s="64"/>
      <c r="B46" s="71"/>
      <c r="C46" s="72"/>
      <c r="D46" s="73"/>
      <c r="E46" s="61"/>
      <c r="F46" s="71"/>
      <c r="G46" s="72"/>
      <c r="H46" s="72"/>
      <c r="I46" s="72"/>
      <c r="J46" s="73"/>
      <c r="K46" s="100"/>
      <c r="L46" s="71"/>
      <c r="M46" s="73"/>
    </row>
    <row r="47" spans="1:13" ht="18.600000000000001" customHeight="1">
      <c r="A47" s="23" t="s">
        <v>17</v>
      </c>
      <c r="B47" s="57" t="s">
        <v>18</v>
      </c>
      <c r="C47" s="57"/>
      <c r="D47" s="57"/>
      <c r="E47" s="57"/>
      <c r="F47" s="57"/>
      <c r="G47" s="57"/>
      <c r="H47" s="57"/>
      <c r="I47" s="57"/>
      <c r="J47" s="57"/>
      <c r="K47" s="57"/>
      <c r="L47" s="57"/>
      <c r="M47" s="57"/>
    </row>
    <row r="48" spans="1:13" ht="18.600000000000001" customHeight="1">
      <c r="A48" s="23" t="s">
        <v>19</v>
      </c>
      <c r="B48" s="57" t="s">
        <v>20</v>
      </c>
      <c r="C48" s="57"/>
      <c r="D48" s="57"/>
      <c r="E48" s="57"/>
      <c r="F48" s="57"/>
      <c r="G48" s="57"/>
      <c r="H48" s="57"/>
      <c r="I48" s="57"/>
      <c r="J48" s="57"/>
      <c r="K48" s="57"/>
      <c r="L48" s="57"/>
      <c r="M48" s="57"/>
    </row>
    <row r="49" spans="1:13" ht="18" customHeight="1">
      <c r="A49" s="23" t="s">
        <v>21</v>
      </c>
      <c r="B49" s="96" t="s">
        <v>115</v>
      </c>
      <c r="C49" s="96"/>
      <c r="D49" s="96"/>
      <c r="E49" s="96"/>
      <c r="F49" s="96"/>
      <c r="G49" s="96"/>
      <c r="H49" s="96"/>
      <c r="I49" s="107" t="s">
        <v>117</v>
      </c>
      <c r="J49" s="107"/>
      <c r="K49" s="107"/>
      <c r="L49" s="108"/>
      <c r="M49" s="24"/>
    </row>
    <row r="50" spans="1:13" ht="18.600000000000001" customHeight="1">
      <c r="A50" s="23" t="s">
        <v>22</v>
      </c>
      <c r="B50" s="57" t="s">
        <v>23</v>
      </c>
      <c r="C50" s="57"/>
      <c r="D50" s="57"/>
      <c r="E50" s="57"/>
      <c r="F50" s="57"/>
      <c r="G50" s="57"/>
      <c r="H50" s="57"/>
      <c r="I50" s="57"/>
      <c r="J50" s="57"/>
      <c r="K50" s="57"/>
      <c r="L50" s="57"/>
      <c r="M50" s="57"/>
    </row>
    <row r="51" spans="1:13" ht="18.600000000000001" customHeight="1">
      <c r="A51" s="23" t="s">
        <v>24</v>
      </c>
      <c r="B51" s="97" t="s">
        <v>25</v>
      </c>
      <c r="C51" s="97"/>
      <c r="D51" s="97"/>
      <c r="E51" s="97"/>
      <c r="F51" s="97"/>
      <c r="G51" s="97"/>
      <c r="H51" s="97"/>
      <c r="I51" s="96" t="s">
        <v>120</v>
      </c>
      <c r="J51" s="96"/>
      <c r="K51" s="96"/>
      <c r="L51" s="96"/>
      <c r="M51" s="24"/>
    </row>
    <row r="52" spans="1:13">
      <c r="H52" s="113"/>
      <c r="I52" s="114"/>
      <c r="J52" s="114"/>
      <c r="K52" s="114"/>
      <c r="L52" s="114"/>
    </row>
    <row r="53" spans="1:13">
      <c r="H53" s="114"/>
      <c r="I53" s="114"/>
      <c r="J53" s="114"/>
      <c r="K53" s="114"/>
      <c r="L53" s="114"/>
    </row>
    <row r="54" spans="1:13" ht="15.6">
      <c r="H54" s="109" t="s">
        <v>119</v>
      </c>
      <c r="I54" s="109"/>
      <c r="J54" s="109"/>
      <c r="K54" s="109"/>
      <c r="L54" s="109"/>
    </row>
  </sheetData>
  <mergeCells count="37">
    <mergeCell ref="H54:L54"/>
    <mergeCell ref="A8:C8"/>
    <mergeCell ref="D8:M8"/>
    <mergeCell ref="A10:C10"/>
    <mergeCell ref="H52:L52"/>
    <mergeCell ref="H53:L53"/>
    <mergeCell ref="B50:M50"/>
    <mergeCell ref="A13:M13"/>
    <mergeCell ref="A44:A46"/>
    <mergeCell ref="B44:D46"/>
    <mergeCell ref="F44:J46"/>
    <mergeCell ref="L44:M46"/>
    <mergeCell ref="B47:M47"/>
    <mergeCell ref="E44:E46"/>
    <mergeCell ref="D10:M10"/>
    <mergeCell ref="A9:C9"/>
    <mergeCell ref="D9:M9"/>
    <mergeCell ref="B51:H51"/>
    <mergeCell ref="I51:L51"/>
    <mergeCell ref="A6:C6"/>
    <mergeCell ref="D6:M6"/>
    <mergeCell ref="B48:M48"/>
    <mergeCell ref="A11:C11"/>
    <mergeCell ref="D11:M11"/>
    <mergeCell ref="B49:H49"/>
    <mergeCell ref="A18:A43"/>
    <mergeCell ref="K44:K46"/>
    <mergeCell ref="I49:L49"/>
    <mergeCell ref="A5:C5"/>
    <mergeCell ref="D5:M5"/>
    <mergeCell ref="A7:C7"/>
    <mergeCell ref="D7:M7"/>
    <mergeCell ref="A1:M1"/>
    <mergeCell ref="A3:C3"/>
    <mergeCell ref="D3:M3"/>
    <mergeCell ref="A4:C4"/>
    <mergeCell ref="D4:M4"/>
  </mergeCells>
  <pageMargins left="3.937007874015748E-2" right="3.937007874015748E-2" top="0.15748031496062992" bottom="0" header="7.874015748031496E-2" footer="3.937007874015748E-2"/>
  <pageSetup paperSize="9" scale="80" fitToHeight="3" orientation="landscape" r:id="rId1"/>
  <rowBreaks count="1" manualBreakCount="1">
    <brk id="46" max="12" man="1"/>
  </rowBreaks>
  <ignoredErrors>
    <ignoredError sqref="H20:K2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Biens &amp; Travaux</vt:lpstr>
      <vt:lpstr>Services de consultants</vt:lpstr>
      <vt:lpstr>'Biens &amp; Travaux'!Zone_d_impression</vt:lpstr>
      <vt:lpstr>'Services de consultants'!Zone_d_impression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Tamim dar SYLLA</dc:creator>
  <cp:lastModifiedBy>barre.goepogui</cp:lastModifiedBy>
  <cp:lastPrinted>2026-09-28T19:23:59Z</cp:lastPrinted>
  <dcterms:created xsi:type="dcterms:W3CDTF">2022-02-11T13:00:00Z</dcterms:created>
  <dcterms:modified xsi:type="dcterms:W3CDTF">2026-09-28T19:24:01Z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4965355F483F4554838EA6038A80522D</vt:lpwstr>
  </property>
  <property fmtid="{D5CDD505-2E9C-101B-9397-08002B2CF9AE}" pid="3" name="KSOProductBuildVer">
    <vt:lpwstr>1033-11.2.0.11440</vt:lpwstr>
  </property>
</Properties>
</file>